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JMO\Desktop\1.CARPETA EN USO EFFIREM ENERO 2023\Documentación riego y energiav2\Curso on line\"/>
    </mc:Choice>
  </mc:AlternateContent>
  <xr:revisionPtr revIDLastSave="0" documentId="8_{DA1BA7ED-D740-4C36-B681-1F76A685A19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OTENCIA &gt; 50 kW" sheetId="1" r:id="rId1"/>
    <sheet name="POTENCIA &lt;= 50 kW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28" i="3" l="1"/>
  <c r="M29" i="3"/>
  <c r="M30" i="3"/>
  <c r="M31" i="3"/>
  <c r="I32" i="3" a="1"/>
  <c r="I32" i="3" s="1"/>
  <c r="G27" i="3"/>
  <c r="O47" i="3"/>
  <c r="N47" i="3"/>
  <c r="M47" i="3"/>
  <c r="L47" i="3"/>
  <c r="K47" i="3"/>
  <c r="J47" i="3"/>
  <c r="I47" i="3"/>
  <c r="H47" i="3"/>
  <c r="G47" i="3"/>
  <c r="F47" i="3"/>
  <c r="E47" i="3"/>
  <c r="D47" i="3"/>
  <c r="M46" i="3"/>
  <c r="H46" i="3"/>
  <c r="G46" i="3"/>
  <c r="M45" i="3"/>
  <c r="L45" i="3"/>
  <c r="K45" i="3"/>
  <c r="I45" i="3"/>
  <c r="H45" i="3"/>
  <c r="G45" i="3"/>
  <c r="N44" i="3"/>
  <c r="L44" i="3"/>
  <c r="K44" i="3"/>
  <c r="I44" i="3"/>
  <c r="F44" i="3"/>
  <c r="O43" i="3"/>
  <c r="N43" i="3"/>
  <c r="J43" i="3"/>
  <c r="F43" i="3"/>
  <c r="E43" i="3"/>
  <c r="D43" i="3"/>
  <c r="I28" i="3" s="1" a="1"/>
  <c r="I28" i="3" s="1"/>
  <c r="O42" i="3"/>
  <c r="J42" i="3"/>
  <c r="E42" i="3"/>
  <c r="D42" i="3"/>
  <c r="G32" i="3"/>
  <c r="I31" i="3" a="1"/>
  <c r="I31" i="3" s="1"/>
  <c r="G31" i="3"/>
  <c r="I30" i="3" a="1"/>
  <c r="I30" i="3" s="1"/>
  <c r="G30" i="3"/>
  <c r="I29" i="3" a="1"/>
  <c r="I29" i="3" s="1"/>
  <c r="G29" i="3"/>
  <c r="G28" i="3"/>
  <c r="I27" i="3" a="1"/>
  <c r="I27" i="3" s="1"/>
  <c r="I21" i="3"/>
  <c r="M32" i="3" s="1"/>
  <c r="I20" i="3"/>
  <c r="I19" i="3"/>
  <c r="I18" i="3"/>
  <c r="I17" i="3"/>
  <c r="I16" i="3"/>
  <c r="M27" i="3" s="1"/>
  <c r="G27" i="1"/>
  <c r="I29" i="1" a="1"/>
  <c r="I29" i="1" s="1"/>
  <c r="O29" i="1" s="1"/>
  <c r="I30" i="1" a="1"/>
  <c r="I30" i="1" s="1"/>
  <c r="O30" i="1" s="1"/>
  <c r="I31" i="1" a="1"/>
  <c r="I31" i="1" s="1"/>
  <c r="O31" i="1" s="1"/>
  <c r="D43" i="1"/>
  <c r="I28" i="1" s="1" a="1"/>
  <c r="I28" i="1" s="1"/>
  <c r="G32" i="1"/>
  <c r="G31" i="1"/>
  <c r="G30" i="1"/>
  <c r="G29" i="1"/>
  <c r="G28" i="1"/>
  <c r="E42" i="1"/>
  <c r="J42" i="1"/>
  <c r="O42" i="1"/>
  <c r="E43" i="1"/>
  <c r="F43" i="1"/>
  <c r="J43" i="1"/>
  <c r="N43" i="1"/>
  <c r="O43" i="1"/>
  <c r="F44" i="1"/>
  <c r="I44" i="1"/>
  <c r="K44" i="1"/>
  <c r="L44" i="1"/>
  <c r="N44" i="1"/>
  <c r="G45" i="1"/>
  <c r="H45" i="1"/>
  <c r="I45" i="1"/>
  <c r="K45" i="1"/>
  <c r="L45" i="1"/>
  <c r="M45" i="1"/>
  <c r="G46" i="1"/>
  <c r="H46" i="1"/>
  <c r="M46" i="1"/>
  <c r="E47" i="1"/>
  <c r="F47" i="1"/>
  <c r="G47" i="1"/>
  <c r="H47" i="1"/>
  <c r="I47" i="1"/>
  <c r="J47" i="1"/>
  <c r="K47" i="1"/>
  <c r="L47" i="1"/>
  <c r="M47" i="1"/>
  <c r="N47" i="1"/>
  <c r="O47" i="1"/>
  <c r="D47" i="1"/>
  <c r="I32" i="1" s="1" a="1"/>
  <c r="I32" i="1" s="1"/>
  <c r="D42" i="1"/>
  <c r="I27" i="1" s="1" a="1"/>
  <c r="I27" i="1" s="1"/>
  <c r="G33" i="3" l="1"/>
  <c r="O30" i="3"/>
  <c r="O28" i="3"/>
  <c r="O31" i="3"/>
  <c r="M33" i="3"/>
  <c r="O27" i="3"/>
  <c r="O32" i="3"/>
  <c r="O29" i="3"/>
  <c r="I16" i="1"/>
  <c r="O27" i="1" s="1"/>
  <c r="Q27" i="1" s="1"/>
  <c r="J16" i="1"/>
  <c r="O33" i="3" l="1"/>
  <c r="G33" i="1" l="1"/>
  <c r="J17" i="1" l="1"/>
  <c r="J18" i="1"/>
  <c r="J19" i="1"/>
  <c r="J20" i="1"/>
  <c r="J21" i="1"/>
  <c r="I17" i="1"/>
  <c r="O28" i="1" s="1"/>
  <c r="I18" i="1"/>
  <c r="I19" i="1"/>
  <c r="I20" i="1"/>
  <c r="I21" i="1"/>
  <c r="O32" i="1" l="1"/>
  <c r="Q32" i="1" s="1"/>
  <c r="Q31" i="1"/>
  <c r="Q30" i="1"/>
  <c r="Q28" i="1"/>
  <c r="Q29" i="1"/>
  <c r="O33" i="1" l="1"/>
  <c r="Q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tc={CEA95690-5576-41D9-975F-40718965789D}</author>
    <author>tc={6606D7C1-E362-46E8-9C14-07E9E78FD067}</author>
    <author>tc={B532DEBD-8F7C-41B0-86ED-C4581BA34629}</author>
    <author>tc={55F71CF1-D410-49CC-BD77-7960F3E2C402}</author>
    <author>tc={DB8E9261-03C1-48FD-ADD1-BBE0AEBB7864}</author>
  </authors>
  <commentList>
    <comment ref="I15" authorId="0" shapeId="0" xr:uid="{CEA95690-5576-41D9-975F-40718965789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Coeficiente aplicable según periodo en que te pases y tipo de contrato</t>
      </text>
    </comment>
    <comment ref="J15" authorId="1" shapeId="0" xr:uid="{6606D7C1-E362-46E8-9C14-07E9E78FD06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Precio asignado a cada kW que te pases según el periodo en que te pases y el tipo de contrato</t>
      </text>
    </comment>
    <comment ref="C17" authorId="2" shapeId="0" xr:uid="{B532DEBD-8F7C-41B0-86ED-C4581BA3462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Modalidad del contrato</t>
      </text>
    </comment>
    <comment ref="D49" authorId="3" shapeId="0" xr:uid="{55F71CF1-D410-49CC-BD77-7960F3E2C40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Valores publicados en el BOE para todo el año 2022</t>
      </text>
    </comment>
    <comment ref="F49" authorId="4" shapeId="0" xr:uid="{DB8E9261-03C1-48FD-ADD1-BBE0AEBB786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Valores publicados en el BOE para todo el año 2022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tc={B68FEBD7-0C80-4FD7-99C1-08FB8B7E261C}</author>
    <author>tc={F49EDB64-6AF8-4D27-851F-DC5DCFE1C9BD}</author>
    <author>tc={986E5B96-7DF7-4162-913B-7DBAB1069AE9}</author>
    <author>tc={EE260F66-2A72-44DD-BDD1-6F495830F627}</author>
  </authors>
  <commentList>
    <comment ref="I15" authorId="0" shapeId="0" xr:uid="{B68FEBD7-0C80-4FD7-99C1-08FB8B7E261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Precio asignado a cada kW que te pases según el periodo en que te pases y el tipo de contrato</t>
      </text>
    </comment>
    <comment ref="C17" authorId="1" shapeId="0" xr:uid="{F49EDB64-6AF8-4D27-851F-DC5DCFE1C9B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Modalidad del contrato</t>
      </text>
    </comment>
    <comment ref="D49" authorId="2" shapeId="0" xr:uid="{986E5B96-7DF7-4162-913B-7DBAB1069AE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Valores publicados en el BOE para todo el año 2022</t>
      </text>
    </comment>
    <comment ref="F49" authorId="3" shapeId="0" xr:uid="{EE260F66-2A72-44DD-BDD1-6F495830F62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Valores publicados en el BOE para todo el año 2022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<sst xmlns="http://schemas.openxmlformats.org/spreadsheetml/2006/main" count="125" uniqueCount="48">
  <si>
    <t>P1</t>
  </si>
  <si>
    <t>P2</t>
  </si>
  <si>
    <t>P3</t>
  </si>
  <si>
    <t>P4</t>
  </si>
  <si>
    <t>P5</t>
  </si>
  <si>
    <t>P6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</si>
  <si>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</si>
  <si>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</si>
  <si>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</si>
  <si>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</si>
  <si>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</si>
  <si>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</si>
  <si>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</si>
  <si>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</si>
  <si>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</si>
  <si>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</si>
  <si>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</si>
  <si>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</si>
  <si>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COEF. Kp</t>
  </si>
  <si>
    <t>3.0TD</t>
  </si>
  <si>
    <t>6.1TD</t>
  </si>
  <si>
    <t>€ Tep</t>
  </si>
  <si>
    <t>CONTRATO</t>
  </si>
  <si>
    <t>COEFICIENTES</t>
  </si>
  <si>
    <t>€/kW SOBREPASADO</t>
  </si>
  <si>
    <t>Kp: coeficiente aplicable y establecido por Resolución de la CNMC en BOE en enero y válido para todo el año.</t>
  </si>
  <si>
    <t>i: nº de periodos horarios (en nuestros suministros i=6, pues tienen 6 periodos en contratos 3.0TD y 6.1TD).</t>
  </si>
  <si>
    <t>tep: precio establecido en BOE en enero y válido para todo el año por cada kW que sobrepasas.</t>
  </si>
  <si>
    <t>p: periodo valorado (en nuestros suministros 3.0TD y 6.1TD: 1, 2, 3, 4, 5 y 6).</t>
  </si>
  <si>
    <t>Pdj: potencia demandada en el tramo cuartohorario j.</t>
  </si>
  <si>
    <t>Pcp: potencia contratada en el periodo valorado.</t>
  </si>
  <si>
    <t>n: número de tramos cuartohorarios con sobrepasamiento.</t>
  </si>
  <si>
    <t>tp: Término de exceso de potencia, expresado en €/kW, del peaje correspondiente.</t>
  </si>
  <si>
    <t>Pdj: Potencia demandada en cada uno de los períodos horario p en que se haya sobrepasado Pcp, expresada en kW.</t>
  </si>
  <si>
    <t>Pcp: Potencia contratada en el período horario p, expresada en kW.</t>
  </si>
  <si>
    <t>i: Número de periodos horarios de los que consta el término de facturación de potencia del peaje correspondiente.</t>
  </si>
  <si>
    <t>MES SIMULADO</t>
  </si>
  <si>
    <t>PRECIO POTENCIA 
(€/kW·día)</t>
  </si>
  <si>
    <t>POTENCIA CONTRATADA 
(kW)</t>
  </si>
  <si>
    <t>POTENCIA DEMANDADA 
(kW)</t>
  </si>
  <si>
    <t>Nº CUARTOS DE HORA EXCEDIDOS</t>
  </si>
  <si>
    <t>PERIODOS DISPONIBLES 
(kW)</t>
  </si>
  <si>
    <t>SUPONE 30 DÍAS PARA TODOS LOS MESES</t>
  </si>
  <si>
    <t>COSTE POTENCIA 
(€/mes)</t>
  </si>
  <si>
    <t>COSTE EXCESOS DE POTENCIA 
(€/mes)</t>
  </si>
  <si>
    <t>SUMA
(€/mes)</t>
  </si>
  <si>
    <r>
      <rPr>
        <b/>
        <sz val="16"/>
        <color theme="0"/>
        <rFont val="Arial"/>
        <family val="2"/>
      </rPr>
      <t xml:space="preserve">La siguiente hoja de cálculo permite CALCULAR EL IMPORTE DE LAS SANCIONES POR EXCESO DE POTENCIA, para un determinado mes, aplicando la fórmula que entró en vigor con la Circular 3/2020, </t>
    </r>
    <r>
      <rPr>
        <b/>
        <sz val="16"/>
        <color rgb="FFFF0000"/>
        <rFont val="Arial"/>
        <family val="2"/>
      </rPr>
      <t>PARA SUMINISTROS IGUALES O INFERIORES A 50 kW</t>
    </r>
    <r>
      <rPr>
        <b/>
        <sz val="16"/>
        <color theme="0"/>
        <rFont val="Arial"/>
        <family val="2"/>
      </rPr>
      <t xml:space="preserve">. De manera adicional, calcula el coste de la potencia contratada. Para el cálculo, es necesario rellenar aquellas casillas resaltadas en amarillo, siendo: </t>
    </r>
    <r>
      <rPr>
        <b/>
        <sz val="16"/>
        <rFont val="Arial"/>
        <family val="2"/>
      </rPr>
      <t>tipo de contrato (3.0TD o 6.1TD), mes simulado, potencia contratada en cada periodo del mes simulado (kW) y potencia realmente demandada en cada periodo del mes simulado (kW).</t>
    </r>
  </si>
  <si>
    <r>
      <rPr>
        <b/>
        <sz val="16"/>
        <color theme="0"/>
        <rFont val="Arial"/>
        <family val="2"/>
      </rPr>
      <t xml:space="preserve">La siguiente hoja de cálculo permite CALCULAR EL IMPORTE DE LAS SANCIONES POR EXCESO DE POTENCIA para un determinado mes, aplicando la fórmula que entró en vigor con la Circular 3/2020, </t>
    </r>
    <r>
      <rPr>
        <b/>
        <sz val="16"/>
        <color rgb="FFFF0000"/>
        <rFont val="Arial"/>
        <family val="2"/>
      </rPr>
      <t>PARA SUMINISTROS DE MÁS DE 50 kW</t>
    </r>
    <r>
      <rPr>
        <b/>
        <sz val="16"/>
        <color theme="0"/>
        <rFont val="Arial"/>
        <family val="2"/>
      </rPr>
      <t>. De manera adicional, calcula el coste de la potencia contratada. Para el cálculo, es necesario rellenar aquellas casillas resaltadas en amarillo, siendo:</t>
    </r>
    <r>
      <rPr>
        <b/>
        <sz val="16"/>
        <color rgb="FFFF0000"/>
        <rFont val="Arial"/>
        <family val="2"/>
      </rPr>
      <t xml:space="preserve"> </t>
    </r>
    <r>
      <rPr>
        <b/>
        <sz val="16"/>
        <rFont val="Arial"/>
        <family val="2"/>
      </rPr>
      <t>tipo de contrato (3.0TD o 6.1TD), mes simulado, potencia contratada en cada periodo en el mes simulado (kW), potencia realmente demandada en cada periodo del mes simulado (kW) y nº de cuartos de hora previstos con exceso de potencia en cada periodo del mes simulado.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</si>
</sst>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"/>
    <numFmt numFmtId="165" formatCode="0.0"/>
    <numFmt numFmtId="166" formatCode="#,##0.00\ &quot;€&quot;"/>
    <numFmt numFmtId="167" formatCode="#,##0.0000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  <font>
      <b/>
      <sz val="16"/>
      <color theme="0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0BC04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DotDot">
        <color indexed="64"/>
      </bottom>
      <diagonal/>
    </border>
    <border>
      <left/>
      <right/>
      <top style="medium">
        <color indexed="64"/>
      </top>
      <bottom style="dashDotDot">
        <color indexed="64"/>
      </bottom>
      <diagonal/>
    </border>
    <border>
      <left/>
      <right style="medium">
        <color indexed="64"/>
      </right>
      <top style="medium">
        <color indexed="64"/>
      </top>
      <bottom style="dashDotDot">
        <color indexed="64"/>
      </bottom>
      <diagonal/>
    </border>
    <border>
      <left style="medium">
        <color indexed="64"/>
      </left>
      <right/>
      <top style="medium">
        <color indexed="64"/>
      </top>
      <bottom style="dashDotDot">
        <color indexed="64"/>
      </bottom>
      <diagonal/>
    </border>
    <border>
      <left style="medium">
        <color indexed="64"/>
      </left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/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 style="medium">
        <color indexed="64"/>
      </right>
      <top style="dashDotDot">
        <color indexed="64"/>
      </top>
      <bottom style="medium">
        <color indexed="64"/>
      </bottom>
      <diagonal/>
    </border>
    <border>
      <left/>
      <right/>
      <top style="dashDotDot">
        <color indexed="64"/>
      </top>
      <bottom style="medium">
        <color indexed="64"/>
      </bottom>
      <diagonal/>
    </border>
    <border>
      <left/>
      <right style="medium">
        <color indexed="64"/>
      </right>
      <top style="dashDotDot">
        <color indexed="64"/>
      </top>
      <bottom style="medium">
        <color indexed="64"/>
      </bottom>
      <diagonal/>
    </border>
    <border>
      <left style="medium">
        <color indexed="64"/>
      </left>
      <right/>
      <top style="dashDotDot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0">
    <xf numFmtId="0" fontId="0" fillId="0" borderId="0" xfId="0"/>
    <xf numFmtId="0" fontId="0" fillId="37" borderId="22" xfId="0" applyFill="1" applyBorder="1"/>
    <xf numFmtId="0" fontId="0" fillId="37" borderId="23" xfId="0" applyFill="1" applyBorder="1"/>
    <xf numFmtId="0" fontId="0" fillId="37" borderId="24" xfId="0" applyFill="1" applyBorder="1"/>
    <xf numFmtId="0" fontId="0" fillId="37" borderId="26" xfId="0" applyFill="1" applyBorder="1"/>
    <xf numFmtId="0" fontId="0" fillId="37" borderId="0" xfId="0" applyFill="1"/>
    <xf numFmtId="0" fontId="0" fillId="37" borderId="15" xfId="0" applyFill="1" applyBorder="1"/>
    <xf numFmtId="0" fontId="21" fillId="37" borderId="0" xfId="0" applyFont="1" applyFill="1" applyAlignment="1">
      <alignment horizontal="center"/>
    </xf>
    <xf numFmtId="0" fontId="20" fillId="37" borderId="17" xfId="0" applyFont="1" applyFill="1" applyBorder="1" applyAlignment="1">
      <alignment horizontal="center" vertical="center"/>
    </xf>
    <xf numFmtId="0" fontId="20" fillId="37" borderId="10" xfId="0" applyFont="1" applyFill="1" applyBorder="1" applyAlignment="1">
      <alignment horizontal="center" vertical="center"/>
    </xf>
    <xf numFmtId="0" fontId="20" fillId="37" borderId="18" xfId="0" applyFont="1" applyFill="1" applyBorder="1" applyAlignment="1">
      <alignment horizontal="center" vertical="center"/>
    </xf>
    <xf numFmtId="0" fontId="20" fillId="35" borderId="11" xfId="0" applyFont="1" applyFill="1" applyBorder="1" applyAlignment="1">
      <alignment horizontal="center" vertical="center"/>
    </xf>
    <xf numFmtId="0" fontId="20" fillId="36" borderId="12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 vertical="center"/>
    </xf>
    <xf numFmtId="0" fontId="0" fillId="37" borderId="25" xfId="0" applyFill="1" applyBorder="1"/>
    <xf numFmtId="0" fontId="20" fillId="0" borderId="16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64" fontId="19" fillId="35" borderId="11" xfId="0" applyNumberFormat="1" applyFont="1" applyFill="1" applyBorder="1" applyAlignment="1">
      <alignment horizontal="center" vertical="center"/>
    </xf>
    <xf numFmtId="164" fontId="19" fillId="36" borderId="12" xfId="0" applyNumberFormat="1" applyFont="1" applyFill="1" applyBorder="1" applyAlignment="1">
      <alignment horizontal="center" vertical="center"/>
    </xf>
    <xf numFmtId="164" fontId="19" fillId="34" borderId="13" xfId="0" applyNumberFormat="1" applyFont="1" applyFill="1" applyBorder="1" applyAlignment="1">
      <alignment horizontal="center" vertical="center"/>
    </xf>
    <xf numFmtId="0" fontId="19" fillId="37" borderId="0" xfId="0" applyFont="1" applyFill="1" applyAlignment="1">
      <alignment horizontal="center" vertical="center"/>
    </xf>
    <xf numFmtId="0" fontId="0" fillId="37" borderId="21" xfId="0" applyFill="1" applyBorder="1"/>
    <xf numFmtId="0" fontId="0" fillId="37" borderId="20" xfId="0" applyFill="1" applyBorder="1"/>
    <xf numFmtId="0" fontId="20" fillId="37" borderId="16" xfId="0" applyFont="1" applyFill="1" applyBorder="1" applyAlignment="1">
      <alignment horizontal="center" vertical="center"/>
    </xf>
    <xf numFmtId="0" fontId="23" fillId="37" borderId="0" xfId="0" applyFont="1" applyFill="1" applyAlignment="1">
      <alignment horizontal="left" vertical="center"/>
    </xf>
    <xf numFmtId="164" fontId="19" fillId="35" borderId="27" xfId="0" applyNumberFormat="1" applyFont="1" applyFill="1" applyBorder="1" applyAlignment="1">
      <alignment horizontal="center" vertical="center"/>
    </xf>
    <xf numFmtId="164" fontId="19" fillId="36" borderId="31" xfId="0" applyNumberFormat="1" applyFont="1" applyFill="1" applyBorder="1" applyAlignment="1">
      <alignment horizontal="center" vertical="center"/>
    </xf>
    <xf numFmtId="164" fontId="19" fillId="34" borderId="35" xfId="0" applyNumberFormat="1" applyFont="1" applyFill="1" applyBorder="1" applyAlignment="1">
      <alignment horizontal="center" vertical="center"/>
    </xf>
    <xf numFmtId="0" fontId="20" fillId="35" borderId="27" xfId="0" applyFont="1" applyFill="1" applyBorder="1" applyAlignment="1">
      <alignment horizontal="center" vertical="center"/>
    </xf>
    <xf numFmtId="0" fontId="20" fillId="36" borderId="31" xfId="0" applyFont="1" applyFill="1" applyBorder="1" applyAlignment="1">
      <alignment horizontal="center" vertical="center"/>
    </xf>
    <xf numFmtId="0" fontId="20" fillId="34" borderId="35" xfId="0" applyFont="1" applyFill="1" applyBorder="1" applyAlignment="1">
      <alignment horizontal="center" vertical="center"/>
    </xf>
    <xf numFmtId="165" fontId="20" fillId="36" borderId="12" xfId="0" applyNumberFormat="1" applyFont="1" applyFill="1" applyBorder="1" applyAlignment="1">
      <alignment horizontal="center" vertical="center"/>
    </xf>
    <xf numFmtId="0" fontId="19" fillId="37" borderId="0" xfId="0" applyFont="1" applyFill="1"/>
    <xf numFmtId="0" fontId="24" fillId="38" borderId="22" xfId="0" applyFont="1" applyFill="1" applyBorder="1" applyAlignment="1">
      <alignment horizontal="center" vertical="center" wrapText="1"/>
    </xf>
    <xf numFmtId="0" fontId="24" fillId="38" borderId="23" xfId="0" applyFont="1" applyFill="1" applyBorder="1" applyAlignment="1">
      <alignment horizontal="center" vertical="center" wrapText="1"/>
    </xf>
    <xf numFmtId="0" fontId="24" fillId="38" borderId="24" xfId="0" applyFont="1" applyFill="1" applyBorder="1" applyAlignment="1">
      <alignment horizontal="center" vertical="center" wrapText="1"/>
    </xf>
    <xf numFmtId="0" fontId="24" fillId="38" borderId="26" xfId="0" applyFont="1" applyFill="1" applyBorder="1" applyAlignment="1">
      <alignment horizontal="center" vertical="center" wrapText="1"/>
    </xf>
    <xf numFmtId="0" fontId="24" fillId="38" borderId="0" xfId="0" applyFont="1" applyFill="1" applyAlignment="1">
      <alignment horizontal="center" vertical="center" wrapText="1"/>
    </xf>
    <xf numFmtId="0" fontId="24" fillId="38" borderId="15" xfId="0" applyFont="1" applyFill="1" applyBorder="1" applyAlignment="1">
      <alignment horizontal="center" vertical="center" wrapText="1"/>
    </xf>
    <xf numFmtId="0" fontId="24" fillId="38" borderId="21" xfId="0" applyFont="1" applyFill="1" applyBorder="1" applyAlignment="1">
      <alignment horizontal="center" vertical="center" wrapText="1"/>
    </xf>
    <xf numFmtId="0" fontId="24" fillId="38" borderId="25" xfId="0" applyFont="1" applyFill="1" applyBorder="1" applyAlignment="1">
      <alignment horizontal="center" vertical="center" wrapText="1"/>
    </xf>
    <xf numFmtId="0" fontId="24" fillId="38" borderId="20" xfId="0" applyFont="1" applyFill="1" applyBorder="1" applyAlignment="1">
      <alignment horizontal="center" vertical="center" wrapText="1"/>
    </xf>
    <xf numFmtId="166" fontId="20" fillId="37" borderId="19" xfId="0" applyNumberFormat="1" applyFont="1" applyFill="1" applyBorder="1" applyAlignment="1">
      <alignment horizontal="center" vertical="center"/>
    </xf>
    <xf numFmtId="166" fontId="20" fillId="37" borderId="14" xfId="0" applyNumberFormat="1" applyFont="1" applyFill="1" applyBorder="1" applyAlignment="1">
      <alignment horizontal="center" vertical="center"/>
    </xf>
    <xf numFmtId="166" fontId="19" fillId="34" borderId="38" xfId="0" applyNumberFormat="1" applyFont="1" applyFill="1" applyBorder="1" applyAlignment="1">
      <alignment horizontal="center" vertical="center"/>
    </xf>
    <xf numFmtId="166" fontId="19" fillId="34" borderId="36" xfId="0" applyNumberFormat="1" applyFont="1" applyFill="1" applyBorder="1" applyAlignment="1">
      <alignment horizontal="center" vertical="center"/>
    </xf>
    <xf numFmtId="166" fontId="19" fillId="36" borderId="34" xfId="0" applyNumberFormat="1" applyFont="1" applyFill="1" applyBorder="1" applyAlignment="1">
      <alignment horizontal="center" vertical="center"/>
    </xf>
    <xf numFmtId="166" fontId="19" fillId="36" borderId="32" xfId="0" applyNumberFormat="1" applyFont="1" applyFill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2" fillId="33" borderId="22" xfId="0" applyFont="1" applyFill="1" applyBorder="1" applyAlignment="1" applyProtection="1">
      <alignment horizontal="center" vertical="center"/>
      <protection locked="0"/>
    </xf>
    <xf numFmtId="0" fontId="22" fillId="33" borderId="24" xfId="0" applyFont="1" applyFill="1" applyBorder="1" applyAlignment="1" applyProtection="1">
      <alignment horizontal="center" vertical="center"/>
      <protection locked="0"/>
    </xf>
    <xf numFmtId="0" fontId="22" fillId="33" borderId="21" xfId="0" applyFont="1" applyFill="1" applyBorder="1" applyAlignment="1" applyProtection="1">
      <alignment horizontal="center" vertical="center"/>
      <protection locked="0"/>
    </xf>
    <xf numFmtId="0" fontId="22" fillId="33" borderId="20" xfId="0" applyFont="1" applyFill="1" applyBorder="1" applyAlignment="1" applyProtection="1">
      <alignment horizontal="center" vertical="center"/>
      <protection locked="0"/>
    </xf>
    <xf numFmtId="166" fontId="19" fillId="35" borderId="30" xfId="0" applyNumberFormat="1" applyFont="1" applyFill="1" applyBorder="1" applyAlignment="1">
      <alignment horizontal="center" vertical="center"/>
    </xf>
    <xf numFmtId="166" fontId="19" fillId="35" borderId="28" xfId="0" applyNumberFormat="1" applyFont="1" applyFill="1" applyBorder="1" applyAlignment="1">
      <alignment horizontal="center" vertical="center"/>
    </xf>
    <xf numFmtId="0" fontId="20" fillId="37" borderId="22" xfId="0" applyFont="1" applyFill="1" applyBorder="1" applyAlignment="1">
      <alignment horizontal="center" vertical="center" wrapText="1"/>
    </xf>
    <xf numFmtId="0" fontId="20" fillId="37" borderId="24" xfId="0" applyFont="1" applyFill="1" applyBorder="1" applyAlignment="1">
      <alignment horizontal="center" vertical="center"/>
    </xf>
    <xf numFmtId="0" fontId="20" fillId="37" borderId="26" xfId="0" applyFont="1" applyFill="1" applyBorder="1" applyAlignment="1">
      <alignment horizontal="center" vertical="center"/>
    </xf>
    <xf numFmtId="0" fontId="20" fillId="37" borderId="15" xfId="0" applyFont="1" applyFill="1" applyBorder="1" applyAlignment="1">
      <alignment horizontal="center" vertical="center"/>
    </xf>
    <xf numFmtId="0" fontId="20" fillId="37" borderId="21" xfId="0" applyFont="1" applyFill="1" applyBorder="1" applyAlignment="1">
      <alignment horizontal="center" vertical="center"/>
    </xf>
    <xf numFmtId="0" fontId="20" fillId="37" borderId="20" xfId="0" applyFont="1" applyFill="1" applyBorder="1" applyAlignment="1">
      <alignment horizontal="center" vertical="center"/>
    </xf>
    <xf numFmtId="1" fontId="22" fillId="33" borderId="30" xfId="0" applyNumberFormat="1" applyFont="1" applyFill="1" applyBorder="1" applyAlignment="1" applyProtection="1">
      <alignment horizontal="center" vertical="center"/>
      <protection locked="0"/>
    </xf>
    <xf numFmtId="1" fontId="22" fillId="33" borderId="29" xfId="0" applyNumberFormat="1" applyFont="1" applyFill="1" applyBorder="1" applyAlignment="1" applyProtection="1">
      <alignment horizontal="center" vertical="center"/>
      <protection locked="0"/>
    </xf>
    <xf numFmtId="1" fontId="22" fillId="33" borderId="34" xfId="0" applyNumberFormat="1" applyFont="1" applyFill="1" applyBorder="1" applyAlignment="1" applyProtection="1">
      <alignment horizontal="center" vertical="center"/>
      <protection locked="0"/>
    </xf>
    <xf numFmtId="1" fontId="22" fillId="33" borderId="33" xfId="0" applyNumberFormat="1" applyFont="1" applyFill="1" applyBorder="1" applyAlignment="1" applyProtection="1">
      <alignment horizontal="center" vertical="center"/>
      <protection locked="0"/>
    </xf>
    <xf numFmtId="0" fontId="21" fillId="37" borderId="0" xfId="0" applyFont="1" applyFill="1" applyAlignment="1">
      <alignment horizontal="center"/>
    </xf>
    <xf numFmtId="165" fontId="22" fillId="33" borderId="36" xfId="0" applyNumberFormat="1" applyFont="1" applyFill="1" applyBorder="1" applyAlignment="1" applyProtection="1">
      <alignment horizontal="center" vertical="center"/>
      <protection locked="0"/>
    </xf>
    <xf numFmtId="165" fontId="22" fillId="33" borderId="37" xfId="0" applyNumberFormat="1" applyFont="1" applyFill="1" applyBorder="1" applyAlignment="1" applyProtection="1">
      <alignment horizontal="center" vertical="center"/>
      <protection locked="0"/>
    </xf>
    <xf numFmtId="0" fontId="14" fillId="37" borderId="23" xfId="0" applyFont="1" applyFill="1" applyBorder="1" applyAlignment="1">
      <alignment horizontal="center" wrapText="1"/>
    </xf>
    <xf numFmtId="0" fontId="14" fillId="37" borderId="0" xfId="0" applyFont="1" applyFill="1" applyAlignment="1">
      <alignment horizontal="center" wrapText="1"/>
    </xf>
    <xf numFmtId="167" fontId="19" fillId="36" borderId="34" xfId="0" applyNumberFormat="1" applyFont="1" applyFill="1" applyBorder="1" applyAlignment="1">
      <alignment horizontal="center" vertical="center"/>
    </xf>
    <xf numFmtId="167" fontId="19" fillId="36" borderId="32" xfId="0" applyNumberFormat="1" applyFont="1" applyFill="1" applyBorder="1" applyAlignment="1">
      <alignment horizontal="center" vertical="center"/>
    </xf>
    <xf numFmtId="167" fontId="19" fillId="35" borderId="30" xfId="0" applyNumberFormat="1" applyFont="1" applyFill="1" applyBorder="1" applyAlignment="1">
      <alignment horizontal="center" vertical="center"/>
    </xf>
    <xf numFmtId="167" fontId="19" fillId="35" borderId="28" xfId="0" applyNumberFormat="1" applyFont="1" applyFill="1" applyBorder="1" applyAlignment="1">
      <alignment horizontal="center" vertical="center"/>
    </xf>
    <xf numFmtId="0" fontId="20" fillId="37" borderId="23" xfId="0" applyFont="1" applyFill="1" applyBorder="1" applyAlignment="1">
      <alignment horizontal="center" vertical="center" wrapText="1"/>
    </xf>
    <xf numFmtId="0" fontId="20" fillId="37" borderId="24" xfId="0" applyFont="1" applyFill="1" applyBorder="1" applyAlignment="1">
      <alignment horizontal="center" vertical="center" wrapText="1"/>
    </xf>
    <xf numFmtId="0" fontId="20" fillId="37" borderId="0" xfId="0" applyFont="1" applyFill="1" applyAlignment="1">
      <alignment horizontal="center" vertical="center" wrapText="1"/>
    </xf>
    <xf numFmtId="0" fontId="20" fillId="37" borderId="15" xfId="0" applyFont="1" applyFill="1" applyBorder="1" applyAlignment="1">
      <alignment horizontal="center" vertical="center" wrapText="1"/>
    </xf>
    <xf numFmtId="0" fontId="20" fillId="37" borderId="25" xfId="0" applyFont="1" applyFill="1" applyBorder="1" applyAlignment="1">
      <alignment horizontal="center" vertical="center" wrapText="1"/>
    </xf>
    <xf numFmtId="0" fontId="20" fillId="37" borderId="20" xfId="0" applyFont="1" applyFill="1" applyBorder="1" applyAlignment="1">
      <alignment horizontal="center" vertical="center" wrapText="1"/>
    </xf>
    <xf numFmtId="1" fontId="22" fillId="33" borderId="32" xfId="0" applyNumberFormat="1" applyFont="1" applyFill="1" applyBorder="1" applyAlignment="1" applyProtection="1">
      <alignment horizontal="center" vertical="center"/>
      <protection locked="0"/>
    </xf>
    <xf numFmtId="0" fontId="20" fillId="37" borderId="26" xfId="0" applyFont="1" applyFill="1" applyBorder="1" applyAlignment="1">
      <alignment horizontal="center" vertical="center" wrapText="1"/>
    </xf>
    <xf numFmtId="0" fontId="20" fillId="37" borderId="21" xfId="0" applyFont="1" applyFill="1" applyBorder="1" applyAlignment="1">
      <alignment horizontal="center" vertical="center" wrapText="1"/>
    </xf>
    <xf numFmtId="165" fontId="22" fillId="33" borderId="32" xfId="0" applyNumberFormat="1" applyFont="1" applyFill="1" applyBorder="1" applyAlignment="1" applyProtection="1">
      <alignment horizontal="center" vertical="center"/>
      <protection locked="0"/>
    </xf>
    <xf numFmtId="165" fontId="22" fillId="33" borderId="33" xfId="0" applyNumberFormat="1" applyFont="1" applyFill="1" applyBorder="1" applyAlignment="1" applyProtection="1">
      <alignment horizontal="center" vertical="center"/>
      <protection locked="0"/>
    </xf>
    <xf numFmtId="165" fontId="22" fillId="33" borderId="28" xfId="0" applyNumberFormat="1" applyFont="1" applyFill="1" applyBorder="1" applyAlignment="1" applyProtection="1">
      <alignment horizontal="center" vertical="center"/>
      <protection locked="0"/>
    </xf>
    <xf numFmtId="165" fontId="22" fillId="33" borderId="29" xfId="0" applyNumberFormat="1" applyFont="1" applyFill="1" applyBorder="1" applyAlignment="1" applyProtection="1">
      <alignment horizontal="center" vertical="center"/>
      <protection locked="0"/>
    </xf>
    <xf numFmtId="167" fontId="19" fillId="34" borderId="38" xfId="0" applyNumberFormat="1" applyFont="1" applyFill="1" applyBorder="1" applyAlignment="1">
      <alignment horizontal="center" vertical="center"/>
    </xf>
    <xf numFmtId="167" fontId="19" fillId="34" borderId="36" xfId="0" applyNumberFormat="1" applyFont="1" applyFill="1" applyBorder="1" applyAlignment="1">
      <alignment horizontal="center" vertical="center"/>
    </xf>
    <xf numFmtId="1" fontId="22" fillId="33" borderId="38" xfId="0" applyNumberFormat="1" applyFont="1" applyFill="1" applyBorder="1" applyAlignment="1" applyProtection="1">
      <alignment horizontal="center" vertical="center"/>
      <protection locked="0"/>
    </xf>
    <xf numFmtId="1" fontId="22" fillId="33" borderId="37" xfId="0" applyNumberFormat="1" applyFont="1" applyFill="1" applyBorder="1" applyAlignment="1" applyProtection="1">
      <alignment horizontal="center" vertical="center"/>
      <protection locked="0"/>
    </xf>
    <xf numFmtId="166" fontId="20" fillId="33" borderId="21" xfId="0" applyNumberFormat="1" applyFont="1" applyFill="1" applyBorder="1" applyAlignment="1">
      <alignment horizontal="center" vertical="center"/>
    </xf>
    <xf numFmtId="166" fontId="20" fillId="33" borderId="20" xfId="0" applyNumberFormat="1" applyFont="1" applyFill="1" applyBorder="1" applyAlignment="1">
      <alignment horizontal="center" vertical="center"/>
    </xf>
    <xf numFmtId="166" fontId="20" fillId="34" borderId="38" xfId="0" applyNumberFormat="1" applyFont="1" applyFill="1" applyBorder="1" applyAlignment="1">
      <alignment horizontal="center" vertical="center"/>
    </xf>
    <xf numFmtId="166" fontId="20" fillId="34" borderId="37" xfId="0" applyNumberFormat="1" applyFont="1" applyFill="1" applyBorder="1" applyAlignment="1">
      <alignment horizontal="center" vertical="center"/>
    </xf>
    <xf numFmtId="166" fontId="20" fillId="36" borderId="34" xfId="0" applyNumberFormat="1" applyFont="1" applyFill="1" applyBorder="1" applyAlignment="1">
      <alignment horizontal="center" vertical="center"/>
    </xf>
    <xf numFmtId="166" fontId="20" fillId="36" borderId="33" xfId="0" applyNumberFormat="1" applyFont="1" applyFill="1" applyBorder="1" applyAlignment="1">
      <alignment horizontal="center" vertical="center"/>
    </xf>
    <xf numFmtId="166" fontId="20" fillId="35" borderId="30" xfId="0" applyNumberFormat="1" applyFont="1" applyFill="1" applyBorder="1" applyAlignment="1">
      <alignment horizontal="center" vertical="center"/>
    </xf>
    <xf numFmtId="166" fontId="20" fillId="35" borderId="29" xfId="0" applyNumberFormat="1" applyFont="1" applyFill="1" applyBorder="1" applyAlignment="1">
      <alignment horizontal="center" vertical="center"/>
    </xf>
    <xf numFmtId="165" fontId="27" fillId="34" borderId="38" xfId="0" applyNumberFormat="1" applyFont="1" applyFill="1" applyBorder="1" applyAlignment="1">
      <alignment horizontal="center" vertical="center"/>
    </xf>
    <xf numFmtId="165" fontId="27" fillId="34" borderId="37" xfId="0" applyNumberFormat="1" applyFont="1" applyFill="1" applyBorder="1" applyAlignment="1">
      <alignment horizontal="center" vertical="center"/>
    </xf>
    <xf numFmtId="165" fontId="27" fillId="36" borderId="34" xfId="0" applyNumberFormat="1" applyFont="1" applyFill="1" applyBorder="1" applyAlignment="1">
      <alignment horizontal="center" vertical="center"/>
    </xf>
    <xf numFmtId="165" fontId="27" fillId="36" borderId="33" xfId="0" applyNumberFormat="1" applyFont="1" applyFill="1" applyBorder="1" applyAlignment="1">
      <alignment horizontal="center" vertical="center"/>
    </xf>
    <xf numFmtId="165" fontId="27" fillId="35" borderId="30" xfId="0" applyNumberFormat="1" applyFont="1" applyFill="1" applyBorder="1" applyAlignment="1">
      <alignment horizontal="center" vertical="center"/>
    </xf>
    <xf numFmtId="165" fontId="27" fillId="35" borderId="29" xfId="0" applyNumberFormat="1" applyFont="1" applyFill="1" applyBorder="1" applyAlignment="1">
      <alignment horizontal="center" vertical="center"/>
    </xf>
    <xf numFmtId="1" fontId="22" fillId="33" borderId="28" xfId="0" applyNumberFormat="1" applyFont="1" applyFill="1" applyBorder="1" applyAlignment="1" applyProtection="1">
      <alignment horizontal="center" vertical="center"/>
      <protection locked="0"/>
    </xf>
    <xf numFmtId="1" fontId="22" fillId="33" borderId="36" xfId="0" applyNumberFormat="1" applyFont="1" applyFill="1" applyBorder="1" applyAlignment="1" applyProtection="1">
      <alignment horizontal="center" vertical="center"/>
      <protection locked="0"/>
    </xf>
    <xf numFmtId="166" fontId="20" fillId="33" borderId="19" xfId="0" applyNumberFormat="1" applyFont="1" applyFill="1" applyBorder="1" applyAlignment="1">
      <alignment horizontal="center" vertical="center"/>
    </xf>
    <xf numFmtId="166" fontId="20" fillId="33" borderId="14" xfId="0" applyNumberFormat="1" applyFont="1" applyFill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6">
    <dxf>
      <font>
        <color theme="7" tint="0.79998168889431442"/>
      </font>
    </dxf>
    <dxf>
      <font>
        <color theme="7" tint="0.79998168889431442"/>
      </font>
    </dxf>
    <dxf>
      <font>
        <color theme="5" tint="0.79998168889431442"/>
      </font>
    </dxf>
    <dxf>
      <font>
        <color theme="7" tint="0.79998168889431442"/>
      </font>
    </dxf>
    <dxf>
      <font>
        <color theme="9" tint="0.79998168889431442"/>
      </font>
    </dxf>
    <dxf>
      <font>
        <color theme="5" tint="0.79998168889431442"/>
      </font>
    </dxf>
  </dxfs>
  <tableStyles count="0" defaultTableStyle="TableStyleMedium2" defaultPivotStyle="PivotStyleLight16"/>
  <colors>
    <mruColors>
      <color rgb="FF005C24"/>
      <color rgb="FFB0BC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148194</xdr:colOff>
      <xdr:row>15</xdr:row>
      <xdr:rowOff>190305</xdr:rowOff>
    </xdr:from>
    <xdr:to>
      <xdr:col>13</xdr:col>
      <xdr:colOff>611779</xdr:colOff>
      <xdr:row>19</xdr:row>
      <xdr:rowOff>65314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F11FD1-A1E5-9080-0E2C-8F9E615FA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0708" y="2998819"/>
          <a:ext cx="1944042" cy="647895"/>
        </a:xfrm>
        <a:prstGeom prst="rect">
          <a:avLst/>
        </a:prstGeom>
        <a:ln w="76200">
          <a:solidFill>
            <a:srgbClr val="005C24"/>
          </a:solidFill>
        </a:ln>
      </xdr:spPr>
    </xdr:pic>
    <xdr:clientData/>
  </xdr:twoCellAnchor>
  <xdr:twoCellAnchor editAs="oneCell">
    <xdr:from>
      <xdr:col>19</xdr:col>
      <xdr:colOff>139400</xdr:colOff>
      <xdr:row>4</xdr:row>
      <xdr:rowOff>163285</xdr:rowOff>
    </xdr:from>
    <xdr:to>
      <xdr:col>22</xdr:col>
      <xdr:colOff>587840</xdr:colOff>
      <xdr:row>9</xdr:row>
      <xdr:rowOff>32657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9A20602-0B98-188C-788D-1150E8C7E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03743" y="903514"/>
          <a:ext cx="2669126" cy="7946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128512</xdr:colOff>
      <xdr:row>4</xdr:row>
      <xdr:rowOff>163284</xdr:rowOff>
    </xdr:from>
    <xdr:to>
      <xdr:col>22</xdr:col>
      <xdr:colOff>576955</xdr:colOff>
      <xdr:row>9</xdr:row>
      <xdr:rowOff>32657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D6E043-3686-4423-93D6-CE54213BB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92855" y="903513"/>
          <a:ext cx="2669129" cy="794658"/>
        </a:xfrm>
        <a:prstGeom prst="rect">
          <a:avLst/>
        </a:prstGeom>
      </xdr:spPr>
    </xdr:pic>
    <xdr:clientData/>
  </xdr:twoCellAnchor>
  <xdr:oneCellAnchor>
    <xdr:from>
      <xdr:col>9</xdr:col>
      <xdr:colOff>707572</xdr:colOff>
      <xdr:row>17</xdr:row>
      <xdr:rowOff>97972</xdr:rowOff>
    </xdr:from>
    <xdr:ext cx="2095052" cy="231999"/>
    <xdr:pic>
      <xdr:nvPicPr>
        <xdr:cNvPr id="4" name="Imagen 3">
          <a:extLst>
            <a:ext uri="{FF2B5EF4-FFF2-40B4-BE49-F238E27FC236}">
              <a16:creationId xmlns:a16="http://schemas.microsoft.com/office/drawing/2014/main" id="{F1F968EA-AE6C-4E16-BA6B-74F7DDBC1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9629" y="3298372"/>
          <a:ext cx="2095052" cy="231999"/>
        </a:xfrm>
        <a:prstGeom prst="rect">
          <a:avLst/>
        </a:prstGeom>
        <a:noFill/>
        <a:ln w="76200">
          <a:solidFill>
            <a:srgbClr val="005C24"/>
          </a:solidFill>
        </a:ln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ubén Celada Caminero" id="{205B206D-83D4-40EF-A88E-2F7D58255056}" userId="Rubén Celada Caminero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5" dT="2022-05-19T12:57:31.82" personId="{205B206D-83D4-40EF-A88E-2F7D58255056}" id="{CEA95690-5576-41D9-975F-40718965789D}">
    <text>Coeficiente aplicable según periodo en que te pases y tipo de contrato</text>
  </threadedComment>
  <threadedComment ref="J15" dT="2022-05-19T12:57:55.63" personId="{205B206D-83D4-40EF-A88E-2F7D58255056}" id="{6606D7C1-E362-46E8-9C14-07E9E78FD067}">
    <text>Precio asignado a cada kW que te pases según el periodo en que te pases y el tipo de contrato</text>
  </threadedComment>
  <threadedComment ref="C17" dT="2022-05-19T12:55:37.93" personId="{205B206D-83D4-40EF-A88E-2F7D58255056}" id="{B532DEBD-8F7C-41B0-86ED-C4581BA34629}">
    <text>Modalidad del contrato</text>
  </threadedComment>
  <threadedComment ref="D49" dT="2022-05-19T12:59:46.47" personId="{205B206D-83D4-40EF-A88E-2F7D58255056}" id="{55F71CF1-D410-49CC-BD77-7960F3E2C402}">
    <text>Valores publicados en el BOE para todo el año 2022</text>
  </threadedComment>
  <threadedComment ref="F49" dT="2022-05-19T12:59:46.47" personId="{205B206D-83D4-40EF-A88E-2F7D58255056}" id="{DB8E9261-03C1-48FD-ADD1-BBE0AEBB7864}">
    <text>Valores publicados en el BOE para todo el año 2022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I15" dT="2022-05-19T12:57:55.63" personId="{205B206D-83D4-40EF-A88E-2F7D58255056}" id="{B68FEBD7-0C80-4FD7-99C1-08FB8B7E261C}">
    <text>Precio asignado a cada kW que te pases según el periodo en que te pases y el tipo de contrato</text>
  </threadedComment>
  <threadedComment ref="C17" dT="2022-05-19T12:55:37.93" personId="{205B206D-83D4-40EF-A88E-2F7D58255056}" id="{F49EDB64-6AF8-4D27-851F-DC5DCFE1C9BD}">
    <text>Modalidad del contrato</text>
  </threadedComment>
  <threadedComment ref="D49" dT="2022-05-19T12:59:46.47" personId="{205B206D-83D4-40EF-A88E-2F7D58255056}" id="{986E5B96-7DF7-4162-913B-7DBAB1069AE9}">
    <text>Valores publicados en el BOE para todo el año 2022</text>
  </threadedComment>
  <threadedComment ref="F49" dT="2022-05-19T12:59:46.47" personId="{205B206D-83D4-40EF-A88E-2F7D58255056}" id="{EE260F66-2A72-44DD-BDD1-6F495830F627}">
    <text>Valores publicados en el BOE para todo el año 2022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zoomScale="85" zoomScaleNormal="85" workbookViewId="0">
      <selection activeCell="O27" sqref="O27:P27"/>
    </sheetView>
  </sheetViews>
  <sheetFormatPr baseColWidth="10" defaultRowHeight="14.4" x14ac:dyDescent="0.3"/>
  <cols>
    <col min="1" max="23" width="10.77734375" customWidth="1"/>
  </cols>
  <sheetData>
    <row r="1" spans="1:23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spans="1:23" ht="14.4" customHeight="1" thickBo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</row>
    <row r="3" spans="1:23" ht="14.4" customHeight="1" x14ac:dyDescent="0.3">
      <c r="A3" s="4"/>
      <c r="B3" s="33" t="s">
        <v>47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5"/>
      <c r="T3" s="5"/>
      <c r="U3" s="5"/>
      <c r="V3" s="5"/>
      <c r="W3" s="6"/>
    </row>
    <row r="4" spans="1:23" ht="14.4" customHeight="1" x14ac:dyDescent="0.3">
      <c r="A4" s="4"/>
      <c r="B4" s="36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8"/>
      <c r="T4" s="5"/>
      <c r="U4" s="5"/>
      <c r="V4" s="5"/>
      <c r="W4" s="6"/>
    </row>
    <row r="5" spans="1:23" ht="14.4" customHeight="1" x14ac:dyDescent="0.3">
      <c r="A5" s="4"/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8"/>
      <c r="T5" s="5"/>
      <c r="U5" s="5"/>
      <c r="V5" s="5"/>
      <c r="W5" s="6"/>
    </row>
    <row r="6" spans="1:23" ht="14.4" customHeight="1" x14ac:dyDescent="0.3">
      <c r="A6" s="4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8"/>
      <c r="T6" s="5"/>
      <c r="U6" s="5"/>
      <c r="V6" s="5"/>
      <c r="W6" s="6"/>
    </row>
    <row r="7" spans="1:23" ht="14.4" customHeight="1" x14ac:dyDescent="0.3">
      <c r="A7" s="4"/>
      <c r="B7" s="36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8"/>
      <c r="T7" s="5"/>
      <c r="U7" s="5"/>
      <c r="V7" s="5"/>
      <c r="W7" s="6"/>
    </row>
    <row r="8" spans="1:23" ht="14.4" customHeight="1" x14ac:dyDescent="0.3">
      <c r="A8" s="4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8"/>
      <c r="T8" s="5"/>
      <c r="U8" s="5"/>
      <c r="V8" s="5"/>
      <c r="W8" s="6"/>
    </row>
    <row r="9" spans="1:23" ht="14.4" customHeight="1" x14ac:dyDescent="0.3">
      <c r="A9" s="4"/>
      <c r="B9" s="36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8"/>
      <c r="T9" s="5"/>
      <c r="U9" s="5"/>
      <c r="V9" s="5"/>
      <c r="W9" s="6"/>
    </row>
    <row r="10" spans="1:23" ht="14.4" customHeight="1" x14ac:dyDescent="0.3">
      <c r="A10" s="4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8"/>
      <c r="T10" s="5"/>
      <c r="U10" s="5"/>
      <c r="V10" s="5"/>
      <c r="W10" s="6"/>
    </row>
    <row r="11" spans="1:23" ht="14.4" customHeight="1" x14ac:dyDescent="0.3">
      <c r="A11" s="4"/>
      <c r="B11" s="36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8"/>
      <c r="T11" s="5"/>
      <c r="U11" s="5"/>
      <c r="V11" s="5"/>
      <c r="W11" s="6"/>
    </row>
    <row r="12" spans="1:23" ht="15" customHeight="1" thickBot="1" x14ac:dyDescent="0.35">
      <c r="A12" s="4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1"/>
      <c r="T12" s="5"/>
      <c r="U12" s="5"/>
      <c r="V12" s="5"/>
      <c r="W12" s="6"/>
    </row>
    <row r="13" spans="1:23" x14ac:dyDescent="0.3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6"/>
    </row>
    <row r="14" spans="1:23" ht="15" thickBot="1" x14ac:dyDescent="0.3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6"/>
    </row>
    <row r="15" spans="1:23" ht="15" thickBot="1" x14ac:dyDescent="0.35">
      <c r="A15" s="4"/>
      <c r="B15" s="5"/>
      <c r="C15" s="5"/>
      <c r="D15" s="5"/>
      <c r="E15" s="5"/>
      <c r="F15" s="5"/>
      <c r="G15" s="5"/>
      <c r="H15" s="5"/>
      <c r="I15" s="23" t="s">
        <v>18</v>
      </c>
      <c r="J15" s="9" t="s">
        <v>21</v>
      </c>
      <c r="K15" s="5"/>
      <c r="L15" s="5"/>
      <c r="M15" s="5"/>
      <c r="N15" s="5"/>
      <c r="O15" s="24" t="s">
        <v>28</v>
      </c>
      <c r="P15" s="5"/>
      <c r="Q15" s="5"/>
      <c r="R15" s="5"/>
      <c r="S15" s="5"/>
      <c r="T15" s="5"/>
      <c r="U15" s="5"/>
      <c r="V15" s="5"/>
      <c r="W15" s="6"/>
    </row>
    <row r="16" spans="1:23" ht="15" thickBot="1" x14ac:dyDescent="0.35">
      <c r="A16" s="4"/>
      <c r="B16" s="5"/>
      <c r="C16" s="5"/>
      <c r="D16" s="5"/>
      <c r="E16" s="5"/>
      <c r="F16" s="5"/>
      <c r="G16" s="5"/>
      <c r="H16" s="5"/>
      <c r="I16" s="25">
        <f t="shared" ref="I16:I21" si="0">IF($C$18=$E$50,E51,D51)</f>
        <v>1</v>
      </c>
      <c r="J16" s="25">
        <f t="shared" ref="J16:J21" si="1">IF($C$18=$E$50,G51,F51)</f>
        <v>3.665629</v>
      </c>
      <c r="K16" s="5"/>
      <c r="L16" s="5"/>
      <c r="M16" s="5"/>
      <c r="N16" s="5"/>
      <c r="O16" s="24" t="s">
        <v>26</v>
      </c>
      <c r="P16" s="5"/>
      <c r="Q16" s="5"/>
      <c r="R16" s="5"/>
      <c r="S16" s="5"/>
      <c r="T16" s="5"/>
      <c r="U16" s="5"/>
      <c r="V16" s="5"/>
      <c r="W16" s="6"/>
    </row>
    <row r="17" spans="1:23" ht="15" thickBot="1" x14ac:dyDescent="0.35">
      <c r="A17" s="4"/>
      <c r="B17" s="5"/>
      <c r="C17" s="48" t="s">
        <v>22</v>
      </c>
      <c r="D17" s="49"/>
      <c r="E17" s="5"/>
      <c r="F17" s="48" t="s">
        <v>36</v>
      </c>
      <c r="G17" s="49"/>
      <c r="H17" s="5"/>
      <c r="I17" s="26">
        <f t="shared" si="0"/>
        <v>0.93733200000000005</v>
      </c>
      <c r="J17" s="26">
        <f t="shared" si="1"/>
        <v>3.665629</v>
      </c>
      <c r="K17" s="5"/>
      <c r="L17" s="5"/>
      <c r="M17" s="5"/>
      <c r="N17" s="5"/>
      <c r="O17" s="24" t="s">
        <v>25</v>
      </c>
      <c r="P17" s="5"/>
      <c r="Q17" s="5"/>
      <c r="R17" s="5"/>
      <c r="S17" s="5"/>
      <c r="T17" s="5"/>
      <c r="U17" s="5"/>
      <c r="V17" s="5"/>
      <c r="W17" s="6"/>
    </row>
    <row r="18" spans="1:23" x14ac:dyDescent="0.3">
      <c r="A18" s="4"/>
      <c r="B18" s="5"/>
      <c r="C18" s="50" t="s">
        <v>20</v>
      </c>
      <c r="D18" s="51"/>
      <c r="E18" s="5"/>
      <c r="F18" s="50" t="s">
        <v>12</v>
      </c>
      <c r="G18" s="51"/>
      <c r="H18" s="5"/>
      <c r="I18" s="26">
        <f t="shared" si="0"/>
        <v>0.46707599999999999</v>
      </c>
      <c r="J18" s="26">
        <f t="shared" si="1"/>
        <v>3.665629</v>
      </c>
      <c r="K18" s="5"/>
      <c r="L18" s="5"/>
      <c r="M18" s="5"/>
      <c r="N18" s="5"/>
      <c r="O18" s="24" t="s">
        <v>27</v>
      </c>
      <c r="P18" s="5"/>
      <c r="Q18" s="5"/>
      <c r="R18" s="5"/>
      <c r="S18" s="5"/>
      <c r="T18" s="5"/>
      <c r="U18" s="5"/>
      <c r="V18" s="5"/>
      <c r="W18" s="6"/>
    </row>
    <row r="19" spans="1:23" ht="15" thickBot="1" x14ac:dyDescent="0.35">
      <c r="A19" s="4"/>
      <c r="B19" s="5"/>
      <c r="C19" s="52"/>
      <c r="D19" s="53"/>
      <c r="E19" s="5"/>
      <c r="F19" s="52"/>
      <c r="G19" s="53"/>
      <c r="H19" s="5"/>
      <c r="I19" s="26">
        <f t="shared" si="0"/>
        <v>0.37460900000000003</v>
      </c>
      <c r="J19" s="26">
        <f t="shared" si="1"/>
        <v>3.665629</v>
      </c>
      <c r="K19" s="5"/>
      <c r="L19" s="5"/>
      <c r="M19" s="5"/>
      <c r="N19" s="5"/>
      <c r="O19" s="24" t="s">
        <v>31</v>
      </c>
      <c r="P19" s="5"/>
      <c r="Q19" s="5"/>
      <c r="R19" s="5"/>
      <c r="S19" s="5"/>
      <c r="T19" s="5"/>
      <c r="U19" s="5"/>
      <c r="V19" s="5"/>
      <c r="W19" s="6"/>
    </row>
    <row r="20" spans="1:23" x14ac:dyDescent="0.3">
      <c r="A20" s="4"/>
      <c r="B20" s="5"/>
      <c r="C20" s="5"/>
      <c r="D20" s="5"/>
      <c r="E20" s="5"/>
      <c r="F20" s="7"/>
      <c r="G20" s="5"/>
      <c r="H20" s="5"/>
      <c r="I20" s="26">
        <f t="shared" si="0"/>
        <v>2.6491000000000001E-2</v>
      </c>
      <c r="J20" s="26">
        <f t="shared" si="1"/>
        <v>3.665629</v>
      </c>
      <c r="K20" s="5"/>
      <c r="L20" s="5"/>
      <c r="M20" s="5"/>
      <c r="N20" s="5"/>
      <c r="O20" s="24" t="s">
        <v>29</v>
      </c>
      <c r="P20" s="5"/>
      <c r="Q20" s="5"/>
      <c r="R20" s="5"/>
      <c r="S20" s="5"/>
      <c r="T20" s="5"/>
      <c r="U20" s="5"/>
      <c r="V20" s="5"/>
      <c r="W20" s="6"/>
    </row>
    <row r="21" spans="1:23" ht="15" thickBot="1" x14ac:dyDescent="0.35">
      <c r="A21" s="4"/>
      <c r="B21" s="5"/>
      <c r="C21" s="5"/>
      <c r="D21" s="5"/>
      <c r="E21" s="5"/>
      <c r="F21" s="7"/>
      <c r="G21" s="5"/>
      <c r="H21" s="5"/>
      <c r="I21" s="27">
        <f t="shared" si="0"/>
        <v>2.6491000000000001E-2</v>
      </c>
      <c r="J21" s="27">
        <f t="shared" si="1"/>
        <v>3.665629</v>
      </c>
      <c r="K21" s="5"/>
      <c r="L21" s="5"/>
      <c r="M21" s="5"/>
      <c r="N21" s="5"/>
      <c r="O21" s="24" t="s">
        <v>30</v>
      </c>
      <c r="P21" s="5"/>
      <c r="Q21" s="5"/>
      <c r="R21" s="5"/>
      <c r="S21" s="5"/>
      <c r="T21" s="5"/>
      <c r="U21" s="5"/>
      <c r="V21" s="5"/>
      <c r="W21" s="6"/>
    </row>
    <row r="22" spans="1:23" x14ac:dyDescent="0.3">
      <c r="A22" s="4"/>
      <c r="B22" s="5"/>
      <c r="C22" s="5"/>
      <c r="D22" s="5"/>
      <c r="E22" s="5"/>
      <c r="F22" s="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6"/>
    </row>
    <row r="23" spans="1:23" ht="15" thickBot="1" x14ac:dyDescent="0.35">
      <c r="A23" s="4"/>
      <c r="B23" s="5"/>
      <c r="C23" s="5"/>
      <c r="D23" s="5"/>
      <c r="E23" s="5"/>
      <c r="F23" s="7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6"/>
    </row>
    <row r="24" spans="1:23" ht="15" customHeight="1" x14ac:dyDescent="0.3">
      <c r="A24" s="4"/>
      <c r="B24" s="5"/>
      <c r="C24" s="56" t="s">
        <v>38</v>
      </c>
      <c r="D24" s="76"/>
      <c r="E24" s="75" t="s">
        <v>37</v>
      </c>
      <c r="F24" s="76"/>
      <c r="G24" s="56" t="s">
        <v>43</v>
      </c>
      <c r="H24" s="57"/>
      <c r="I24" s="56" t="s">
        <v>41</v>
      </c>
      <c r="J24" s="57"/>
      <c r="K24" s="56" t="s">
        <v>39</v>
      </c>
      <c r="L24" s="57"/>
      <c r="M24" s="56" t="s">
        <v>40</v>
      </c>
      <c r="N24" s="76"/>
      <c r="O24" s="56" t="s">
        <v>44</v>
      </c>
      <c r="P24" s="76"/>
      <c r="Q24" s="56" t="s">
        <v>45</v>
      </c>
      <c r="R24" s="57"/>
      <c r="S24" s="5"/>
      <c r="T24" s="5"/>
      <c r="U24" s="5"/>
      <c r="V24" s="5"/>
      <c r="W24" s="6"/>
    </row>
    <row r="25" spans="1:23" ht="14.4" customHeight="1" x14ac:dyDescent="0.3">
      <c r="A25" s="4"/>
      <c r="B25" s="20"/>
      <c r="C25" s="82"/>
      <c r="D25" s="78"/>
      <c r="E25" s="77"/>
      <c r="F25" s="78"/>
      <c r="G25" s="58"/>
      <c r="H25" s="59"/>
      <c r="I25" s="58"/>
      <c r="J25" s="59"/>
      <c r="K25" s="58"/>
      <c r="L25" s="59"/>
      <c r="M25" s="82"/>
      <c r="N25" s="78"/>
      <c r="O25" s="82"/>
      <c r="P25" s="78"/>
      <c r="Q25" s="58"/>
      <c r="R25" s="59"/>
      <c r="S25" s="5"/>
      <c r="T25" s="5"/>
      <c r="U25" s="5"/>
      <c r="V25" s="5"/>
      <c r="W25" s="6"/>
    </row>
    <row r="26" spans="1:23" ht="15" thickBot="1" x14ac:dyDescent="0.35">
      <c r="A26" s="4"/>
      <c r="B26" s="20"/>
      <c r="C26" s="83"/>
      <c r="D26" s="80"/>
      <c r="E26" s="79"/>
      <c r="F26" s="80"/>
      <c r="G26" s="60"/>
      <c r="H26" s="61"/>
      <c r="I26" s="60"/>
      <c r="J26" s="61"/>
      <c r="K26" s="60"/>
      <c r="L26" s="61"/>
      <c r="M26" s="83"/>
      <c r="N26" s="80"/>
      <c r="O26" s="83"/>
      <c r="P26" s="80"/>
      <c r="Q26" s="60"/>
      <c r="R26" s="61"/>
      <c r="S26" s="5"/>
      <c r="T26" s="5"/>
      <c r="U26" s="5"/>
      <c r="V26" s="5"/>
      <c r="W26" s="6"/>
    </row>
    <row r="27" spans="1:23" x14ac:dyDescent="0.3">
      <c r="A27" s="4"/>
      <c r="B27" s="28" t="s">
        <v>0</v>
      </c>
      <c r="C27" s="86">
        <v>1</v>
      </c>
      <c r="D27" s="87"/>
      <c r="E27" s="73">
        <v>6.7759E-2</v>
      </c>
      <c r="F27" s="74"/>
      <c r="G27" s="54">
        <f t="shared" ref="G27:G32" si="2">C27*$E27*B$41</f>
        <v>2.0327700000000002</v>
      </c>
      <c r="H27" s="55"/>
      <c r="I27" s="104" cm="1">
        <f t="array" ref="I27">_xlfn.IFS(OR($F$18=$D$40,$F$18=$E$40,$F$18=$J$40,$F$18=$O$40),D42,OR($F$18=$F$40,$F$18=$N$40),F42,OR($F$18=$G$40,$F$18=$H$40,$F$18=$M$40),G42,OR($F$18=$I$40,$F$18=$K$40,$F$18=$L$40),I42)</f>
        <v>1</v>
      </c>
      <c r="J27" s="105"/>
      <c r="K27" s="62">
        <v>80</v>
      </c>
      <c r="L27" s="106"/>
      <c r="M27" s="62">
        <v>1</v>
      </c>
      <c r="N27" s="63"/>
      <c r="O27" s="54">
        <f t="shared" ref="O27:O32" si="3">IF(K27&gt;I27,((M27*(K27-C27)^2)^(1/2))*$I16*$J16,0)</f>
        <v>289.58469100000002</v>
      </c>
      <c r="P27" s="55"/>
      <c r="Q27" s="98">
        <f t="shared" ref="Q27:Q32" si="4">G27+O27</f>
        <v>291.61746100000005</v>
      </c>
      <c r="R27" s="99"/>
      <c r="S27" s="28" t="s">
        <v>0</v>
      </c>
      <c r="T27" s="5"/>
      <c r="U27" s="5"/>
      <c r="V27" s="5"/>
      <c r="W27" s="6"/>
    </row>
    <row r="28" spans="1:23" x14ac:dyDescent="0.3">
      <c r="A28" s="4"/>
      <c r="B28" s="29" t="s">
        <v>1</v>
      </c>
      <c r="C28" s="84">
        <v>80</v>
      </c>
      <c r="D28" s="85"/>
      <c r="E28" s="71">
        <v>5.8985000000000003E-2</v>
      </c>
      <c r="F28" s="72"/>
      <c r="G28" s="46">
        <f t="shared" si="2"/>
        <v>141.56399999999999</v>
      </c>
      <c r="H28" s="47"/>
      <c r="I28" s="102" cm="1">
        <f t="array" ref="I28">_xlfn.IFS(OR($F$18=$D$40,$F$18=$E$40,$F$18=$J$40,$F$18=$O$40),D43,OR($F$18=$F$40,$F$18=$N$40),F43,OR($F$18=$G$40,$F$18=$H$40,$F$18=$M$40),G43,OR($F$18=$I$40,$F$18=$K$40,$F$18=$L$40),I43)</f>
        <v>80</v>
      </c>
      <c r="J28" s="103"/>
      <c r="K28" s="64">
        <v>80</v>
      </c>
      <c r="L28" s="81"/>
      <c r="M28" s="64">
        <v>0</v>
      </c>
      <c r="N28" s="65"/>
      <c r="O28" s="46">
        <f t="shared" si="3"/>
        <v>0</v>
      </c>
      <c r="P28" s="47"/>
      <c r="Q28" s="96">
        <f t="shared" si="4"/>
        <v>141.56399999999999</v>
      </c>
      <c r="R28" s="97"/>
      <c r="S28" s="29" t="s">
        <v>1</v>
      </c>
      <c r="T28" s="5"/>
      <c r="U28" s="5"/>
      <c r="V28" s="5"/>
      <c r="W28" s="6"/>
    </row>
    <row r="29" spans="1:23" x14ac:dyDescent="0.3">
      <c r="A29" s="4"/>
      <c r="B29" s="29" t="s">
        <v>2</v>
      </c>
      <c r="C29" s="84">
        <v>80</v>
      </c>
      <c r="D29" s="85"/>
      <c r="E29" s="71">
        <v>3.3752999999999998E-2</v>
      </c>
      <c r="F29" s="72"/>
      <c r="G29" s="46">
        <f t="shared" si="2"/>
        <v>81.007199999999997</v>
      </c>
      <c r="H29" s="47"/>
      <c r="I29" s="102" cm="1">
        <f t="array" ref="I29">_xlfn.IFS(OR($F$18=$D$40,$F$18=$E$40,$F$18=$J$40,$F$18=$O$40),D44,OR($F$18=$F$40,$F$18=$N$40),F44,OR($F$18=$G$40,$F$18=$H$40,$F$18=$M$40),G44,OR($F$18=$I$40,$F$18=$K$40,$F$18=$L$40),I44)</f>
        <v>0</v>
      </c>
      <c r="J29" s="103"/>
      <c r="K29" s="64"/>
      <c r="L29" s="81"/>
      <c r="M29" s="64"/>
      <c r="N29" s="65"/>
      <c r="O29" s="46">
        <f t="shared" si="3"/>
        <v>0</v>
      </c>
      <c r="P29" s="47"/>
      <c r="Q29" s="96">
        <f t="shared" si="4"/>
        <v>81.007199999999997</v>
      </c>
      <c r="R29" s="97"/>
      <c r="S29" s="29" t="s">
        <v>2</v>
      </c>
      <c r="T29" s="5"/>
      <c r="U29" s="5"/>
      <c r="V29" s="5"/>
      <c r="W29" s="6"/>
    </row>
    <row r="30" spans="1:23" x14ac:dyDescent="0.3">
      <c r="A30" s="4"/>
      <c r="B30" s="29" t="s">
        <v>3</v>
      </c>
      <c r="C30" s="84">
        <v>80</v>
      </c>
      <c r="D30" s="85"/>
      <c r="E30" s="71">
        <v>2.7116000000000001E-2</v>
      </c>
      <c r="F30" s="72"/>
      <c r="G30" s="46">
        <f t="shared" si="2"/>
        <v>65.078400000000002</v>
      </c>
      <c r="H30" s="47"/>
      <c r="I30" s="102" cm="1">
        <f t="array" ref="I30">_xlfn.IFS(OR($F$18=$D$40,$F$18=$E$40,$F$18=$J$40,$F$18=$O$40),D45,OR($F$18=$F$40,$F$18=$N$40),F45,OR($F$18=$G$40,$F$18=$H$40,$F$18=$M$40),G45,OR($F$18=$I$40,$F$18=$K$40,$F$18=$L$40),I45)</f>
        <v>0</v>
      </c>
      <c r="J30" s="103"/>
      <c r="K30" s="64"/>
      <c r="L30" s="81"/>
      <c r="M30" s="64"/>
      <c r="N30" s="65"/>
      <c r="O30" s="46">
        <f t="shared" si="3"/>
        <v>0</v>
      </c>
      <c r="P30" s="47"/>
      <c r="Q30" s="96">
        <f t="shared" si="4"/>
        <v>65.078400000000002</v>
      </c>
      <c r="R30" s="97"/>
      <c r="S30" s="29" t="s">
        <v>3</v>
      </c>
      <c r="T30" s="5"/>
      <c r="U30" s="5"/>
      <c r="V30" s="5"/>
      <c r="W30" s="6"/>
    </row>
    <row r="31" spans="1:23" x14ac:dyDescent="0.3">
      <c r="A31" s="4"/>
      <c r="B31" s="29" t="s">
        <v>4</v>
      </c>
      <c r="C31" s="84">
        <v>80</v>
      </c>
      <c r="D31" s="85"/>
      <c r="E31" s="71">
        <v>7.7640000000000001E-3</v>
      </c>
      <c r="F31" s="72"/>
      <c r="G31" s="46">
        <f t="shared" si="2"/>
        <v>18.633600000000001</v>
      </c>
      <c r="H31" s="47"/>
      <c r="I31" s="102" cm="1">
        <f t="array" ref="I31">_xlfn.IFS(OR($F$18=$D$40,$F$18=$E$40,$F$18=$J$40,$F$18=$O$40),D46,OR($F$18=$F$40,$F$18=$N$40),F46,OR($F$18=$G$40,$F$18=$H$40,$F$18=$M$40),G46,OR($F$18=$I$40,$F$18=$K$40,$F$18=$L$40),I46)</f>
        <v>0</v>
      </c>
      <c r="J31" s="103"/>
      <c r="K31" s="64"/>
      <c r="L31" s="81"/>
      <c r="M31" s="64"/>
      <c r="N31" s="65"/>
      <c r="O31" s="46">
        <f t="shared" si="3"/>
        <v>0</v>
      </c>
      <c r="P31" s="47"/>
      <c r="Q31" s="96">
        <f t="shared" si="4"/>
        <v>18.633600000000001</v>
      </c>
      <c r="R31" s="97"/>
      <c r="S31" s="29" t="s">
        <v>4</v>
      </c>
      <c r="T31" s="5"/>
      <c r="U31" s="5"/>
      <c r="V31" s="5"/>
      <c r="W31" s="6"/>
    </row>
    <row r="32" spans="1:23" ht="14.4" customHeight="1" thickBot="1" x14ac:dyDescent="0.35">
      <c r="A32" s="4"/>
      <c r="B32" s="30" t="s">
        <v>5</v>
      </c>
      <c r="C32" s="67">
        <v>80</v>
      </c>
      <c r="D32" s="68"/>
      <c r="E32" s="88">
        <v>4.3039999999999997E-3</v>
      </c>
      <c r="F32" s="89"/>
      <c r="G32" s="44">
        <f t="shared" si="2"/>
        <v>10.329599999999999</v>
      </c>
      <c r="H32" s="45"/>
      <c r="I32" s="100" cm="1">
        <f t="array" ref="I32">_xlfn.IFS(OR($F$18=$D$40,$F$18=$E$40,$F$18=$J$40,$F$18=$O$40),D47,OR($F$18=$F$40,$F$18=$N$40),F47,OR($F$18=$G$40,$F$18=$H$40,$F$18=$M$40),G47,OR($F$18=$I$40,$F$18=$K$40,$F$18=$L$40),I47)</f>
        <v>80</v>
      </c>
      <c r="J32" s="101"/>
      <c r="K32" s="90">
        <v>80</v>
      </c>
      <c r="L32" s="107"/>
      <c r="M32" s="90">
        <v>0</v>
      </c>
      <c r="N32" s="91"/>
      <c r="O32" s="44">
        <f t="shared" si="3"/>
        <v>0</v>
      </c>
      <c r="P32" s="45"/>
      <c r="Q32" s="94">
        <f t="shared" si="4"/>
        <v>10.329599999999999</v>
      </c>
      <c r="R32" s="95"/>
      <c r="S32" s="30" t="s">
        <v>5</v>
      </c>
      <c r="T32" s="5"/>
      <c r="U32" s="5"/>
      <c r="V32" s="5"/>
      <c r="W32" s="6"/>
    </row>
    <row r="33" spans="1:23" ht="15" thickBot="1" x14ac:dyDescent="0.35">
      <c r="A33" s="4"/>
      <c r="B33" s="5"/>
      <c r="C33" s="5"/>
      <c r="D33" s="5"/>
      <c r="E33" s="5"/>
      <c r="F33" s="5"/>
      <c r="G33" s="42">
        <f>SUM(G27:G32)</f>
        <v>318.64557000000002</v>
      </c>
      <c r="H33" s="43"/>
      <c r="I33" s="5"/>
      <c r="J33" s="5"/>
      <c r="K33" s="5"/>
      <c r="L33" s="5"/>
      <c r="M33" s="5"/>
      <c r="N33" s="5"/>
      <c r="O33" s="42">
        <f>SUM(O27:O32)</f>
        <v>289.58469100000002</v>
      </c>
      <c r="P33" s="43"/>
      <c r="Q33" s="92">
        <f>SUM(Q27:Q32)</f>
        <v>608.23026100000004</v>
      </c>
      <c r="R33" s="93"/>
      <c r="S33" s="5"/>
      <c r="T33" s="5"/>
      <c r="U33" s="5"/>
      <c r="V33" s="5"/>
      <c r="W33" s="6"/>
    </row>
    <row r="34" spans="1:23" x14ac:dyDescent="0.3">
      <c r="A34" s="4"/>
      <c r="B34" s="5"/>
      <c r="C34" s="5"/>
      <c r="D34" s="5"/>
      <c r="E34" s="5"/>
      <c r="F34" s="5"/>
      <c r="G34" s="69" t="s">
        <v>42</v>
      </c>
      <c r="H34" s="69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6"/>
    </row>
    <row r="35" spans="1:23" x14ac:dyDescent="0.3">
      <c r="A35" s="4"/>
      <c r="B35" s="5"/>
      <c r="C35" s="5"/>
      <c r="D35" s="5"/>
      <c r="E35" s="5"/>
      <c r="F35" s="5"/>
      <c r="G35" s="70"/>
      <c r="H35" s="70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6"/>
    </row>
    <row r="36" spans="1:23" x14ac:dyDescent="0.3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6"/>
    </row>
    <row r="37" spans="1:23" ht="15" thickBot="1" x14ac:dyDescent="0.35">
      <c r="A37" s="21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22"/>
    </row>
    <row r="40" spans="1:23" hidden="1" x14ac:dyDescent="0.3">
      <c r="C40" s="5"/>
      <c r="D40" s="8" t="s">
        <v>6</v>
      </c>
      <c r="E40" s="8" t="s">
        <v>7</v>
      </c>
      <c r="F40" s="8" t="s">
        <v>8</v>
      </c>
      <c r="G40" s="8" t="s">
        <v>9</v>
      </c>
      <c r="H40" s="8" t="s">
        <v>10</v>
      </c>
      <c r="I40" s="8" t="s">
        <v>11</v>
      </c>
      <c r="J40" s="8" t="s">
        <v>12</v>
      </c>
      <c r="K40" s="8" t="s">
        <v>13</v>
      </c>
      <c r="L40" s="8" t="s">
        <v>14</v>
      </c>
      <c r="M40" s="8" t="s">
        <v>15</v>
      </c>
      <c r="N40" s="8" t="s">
        <v>16</v>
      </c>
      <c r="O40" s="8" t="s">
        <v>17</v>
      </c>
    </row>
    <row r="41" spans="1:23" ht="15" hidden="1" thickBot="1" x14ac:dyDescent="0.35">
      <c r="B41" s="66">
        <v>30</v>
      </c>
      <c r="C41" s="66"/>
      <c r="D41" s="10">
        <v>1</v>
      </c>
      <c r="E41" s="10">
        <v>2</v>
      </c>
      <c r="F41" s="10">
        <v>3</v>
      </c>
      <c r="G41" s="10">
        <v>4</v>
      </c>
      <c r="H41" s="10">
        <v>5</v>
      </c>
      <c r="I41" s="10">
        <v>6</v>
      </c>
      <c r="J41" s="10">
        <v>7</v>
      </c>
      <c r="K41" s="10">
        <v>8</v>
      </c>
      <c r="L41" s="10">
        <v>9</v>
      </c>
      <c r="M41" s="10">
        <v>10</v>
      </c>
      <c r="N41" s="10">
        <v>11</v>
      </c>
      <c r="O41" s="10">
        <v>12</v>
      </c>
    </row>
    <row r="42" spans="1:23" hidden="1" x14ac:dyDescent="0.3">
      <c r="C42" s="11" t="s">
        <v>0</v>
      </c>
      <c r="D42" s="11">
        <f>$C27</f>
        <v>1</v>
      </c>
      <c r="E42" s="11">
        <f>$C27</f>
        <v>1</v>
      </c>
      <c r="F42" s="11"/>
      <c r="G42" s="11"/>
      <c r="H42" s="11"/>
      <c r="I42" s="11"/>
      <c r="J42" s="11">
        <f>$C27</f>
        <v>1</v>
      </c>
      <c r="K42" s="11"/>
      <c r="L42" s="11"/>
      <c r="M42" s="11"/>
      <c r="N42" s="11"/>
      <c r="O42" s="11">
        <f>$C27</f>
        <v>1</v>
      </c>
    </row>
    <row r="43" spans="1:23" hidden="1" x14ac:dyDescent="0.3">
      <c r="C43" s="12" t="s">
        <v>1</v>
      </c>
      <c r="D43" s="31">
        <f>$C28</f>
        <v>80</v>
      </c>
      <c r="E43" s="12">
        <f>$C28</f>
        <v>80</v>
      </c>
      <c r="F43" s="12">
        <f>$C28</f>
        <v>80</v>
      </c>
      <c r="G43" s="12"/>
      <c r="H43" s="12"/>
      <c r="I43" s="12"/>
      <c r="J43" s="12">
        <f>$C28</f>
        <v>80</v>
      </c>
      <c r="K43" s="12"/>
      <c r="L43" s="12"/>
      <c r="M43" s="12"/>
      <c r="N43" s="12">
        <f>$C28</f>
        <v>80</v>
      </c>
      <c r="O43" s="12">
        <f>$C28</f>
        <v>80</v>
      </c>
    </row>
    <row r="44" spans="1:23" hidden="1" x14ac:dyDescent="0.3">
      <c r="C44" s="12" t="s">
        <v>2</v>
      </c>
      <c r="D44" s="12"/>
      <c r="E44" s="12"/>
      <c r="F44" s="12">
        <f>$C29</f>
        <v>80</v>
      </c>
      <c r="G44" s="12"/>
      <c r="H44" s="12"/>
      <c r="I44" s="12">
        <f>$C29</f>
        <v>80</v>
      </c>
      <c r="J44" s="12"/>
      <c r="K44" s="12">
        <f>$C29</f>
        <v>80</v>
      </c>
      <c r="L44" s="12">
        <f>$C29</f>
        <v>80</v>
      </c>
      <c r="M44" s="12"/>
      <c r="N44" s="12">
        <f>$C29</f>
        <v>80</v>
      </c>
      <c r="O44" s="12"/>
    </row>
    <row r="45" spans="1:23" hidden="1" x14ac:dyDescent="0.3">
      <c r="C45" s="12" t="s">
        <v>3</v>
      </c>
      <c r="D45" s="12"/>
      <c r="E45" s="12"/>
      <c r="F45" s="12"/>
      <c r="G45" s="12">
        <f t="shared" ref="G45:H47" si="5">$C30</f>
        <v>80</v>
      </c>
      <c r="H45" s="12">
        <f t="shared" si="5"/>
        <v>80</v>
      </c>
      <c r="I45" s="12">
        <f>$C30</f>
        <v>80</v>
      </c>
      <c r="J45" s="12"/>
      <c r="K45" s="12">
        <f>$C30</f>
        <v>80</v>
      </c>
      <c r="L45" s="12">
        <f>$C30</f>
        <v>80</v>
      </c>
      <c r="M45" s="12">
        <f>$C30</f>
        <v>80</v>
      </c>
      <c r="N45" s="12"/>
      <c r="O45" s="12"/>
    </row>
    <row r="46" spans="1:23" hidden="1" x14ac:dyDescent="0.3">
      <c r="C46" s="12" t="s">
        <v>4</v>
      </c>
      <c r="D46" s="12"/>
      <c r="E46" s="12"/>
      <c r="F46" s="12"/>
      <c r="G46" s="12">
        <f t="shared" si="5"/>
        <v>80</v>
      </c>
      <c r="H46" s="12">
        <f t="shared" si="5"/>
        <v>80</v>
      </c>
      <c r="I46" s="12"/>
      <c r="J46" s="12"/>
      <c r="K46" s="12"/>
      <c r="L46" s="12"/>
      <c r="M46" s="12">
        <f>$C31</f>
        <v>80</v>
      </c>
      <c r="N46" s="12"/>
      <c r="O46" s="12"/>
    </row>
    <row r="47" spans="1:23" ht="15" hidden="1" thickBot="1" x14ac:dyDescent="0.35">
      <c r="C47" s="13" t="s">
        <v>5</v>
      </c>
      <c r="D47" s="13">
        <f>$C32</f>
        <v>80</v>
      </c>
      <c r="E47" s="13">
        <f>$C32</f>
        <v>80</v>
      </c>
      <c r="F47" s="13">
        <f>$C32</f>
        <v>80</v>
      </c>
      <c r="G47" s="13">
        <f t="shared" si="5"/>
        <v>80</v>
      </c>
      <c r="H47" s="13">
        <f t="shared" si="5"/>
        <v>80</v>
      </c>
      <c r="I47" s="13">
        <f>$C32</f>
        <v>80</v>
      </c>
      <c r="J47" s="13">
        <f>$C32</f>
        <v>80</v>
      </c>
      <c r="K47" s="13">
        <f>$C32</f>
        <v>80</v>
      </c>
      <c r="L47" s="13">
        <f>$C32</f>
        <v>80</v>
      </c>
      <c r="M47" s="13">
        <f>$C32</f>
        <v>80</v>
      </c>
      <c r="N47" s="13">
        <f>$C32</f>
        <v>80</v>
      </c>
      <c r="O47" s="13">
        <f>$C32</f>
        <v>80</v>
      </c>
    </row>
    <row r="48" spans="1:23" ht="15" hidden="1" thickBot="1" x14ac:dyDescent="0.35"/>
    <row r="49" spans="3:7" ht="15" hidden="1" thickBot="1" x14ac:dyDescent="0.35">
      <c r="C49" s="5"/>
      <c r="D49" s="48" t="s">
        <v>23</v>
      </c>
      <c r="E49" s="49"/>
      <c r="F49" s="48" t="s">
        <v>24</v>
      </c>
      <c r="G49" s="49"/>
    </row>
    <row r="50" spans="3:7" ht="15" hidden="1" thickBot="1" x14ac:dyDescent="0.35">
      <c r="C50" s="5"/>
      <c r="D50" s="15" t="s">
        <v>19</v>
      </c>
      <c r="E50" s="16" t="s">
        <v>20</v>
      </c>
      <c r="F50" s="15" t="s">
        <v>19</v>
      </c>
      <c r="G50" s="16" t="s">
        <v>20</v>
      </c>
    </row>
    <row r="51" spans="3:7" hidden="1" x14ac:dyDescent="0.3">
      <c r="C51" s="11" t="s">
        <v>0</v>
      </c>
      <c r="D51" s="17">
        <v>1</v>
      </c>
      <c r="E51" s="17">
        <v>1</v>
      </c>
      <c r="F51" s="17">
        <v>3.4248530000000001</v>
      </c>
      <c r="G51" s="17">
        <v>3.665629</v>
      </c>
    </row>
    <row r="52" spans="3:7" hidden="1" x14ac:dyDescent="0.3">
      <c r="C52" s="12" t="s">
        <v>1</v>
      </c>
      <c r="D52" s="18">
        <v>0.97784700000000002</v>
      </c>
      <c r="E52" s="18">
        <v>0.93733200000000005</v>
      </c>
      <c r="F52" s="18">
        <v>3.4248530000000001</v>
      </c>
      <c r="G52" s="18">
        <v>3.665629</v>
      </c>
    </row>
    <row r="53" spans="3:7" hidden="1" x14ac:dyDescent="0.3">
      <c r="C53" s="12" t="s">
        <v>2</v>
      </c>
      <c r="D53" s="18">
        <v>0.25822499999999998</v>
      </c>
      <c r="E53" s="18">
        <v>0.46707599999999999</v>
      </c>
      <c r="F53" s="18">
        <v>3.4248530000000001</v>
      </c>
      <c r="G53" s="18">
        <v>3.665629</v>
      </c>
    </row>
    <row r="54" spans="3:7" hidden="1" x14ac:dyDescent="0.3">
      <c r="C54" s="12" t="s">
        <v>3</v>
      </c>
      <c r="D54" s="18">
        <v>0.224324</v>
      </c>
      <c r="E54" s="18">
        <v>0.37460900000000003</v>
      </c>
      <c r="F54" s="18">
        <v>3.4248530000000001</v>
      </c>
      <c r="G54" s="18">
        <v>3.665629</v>
      </c>
    </row>
    <row r="55" spans="3:7" hidden="1" x14ac:dyDescent="0.3">
      <c r="C55" s="12" t="s">
        <v>4</v>
      </c>
      <c r="D55" s="18">
        <v>0.13459599999999999</v>
      </c>
      <c r="E55" s="18">
        <v>2.6491000000000001E-2</v>
      </c>
      <c r="F55" s="18">
        <v>3.4248530000000001</v>
      </c>
      <c r="G55" s="18">
        <v>3.665629</v>
      </c>
    </row>
    <row r="56" spans="3:7" ht="15" hidden="1" thickBot="1" x14ac:dyDescent="0.35">
      <c r="C56" s="13" t="s">
        <v>5</v>
      </c>
      <c r="D56" s="19">
        <v>0.13459599999999999</v>
      </c>
      <c r="E56" s="19">
        <v>2.6491000000000001E-2</v>
      </c>
      <c r="F56" s="19">
        <v>3.4248530000000001</v>
      </c>
      <c r="G56" s="19">
        <v>3.665629</v>
      </c>
    </row>
  </sheetData>
  <sheetProtection sheet="1" objects="1" scenarios="1"/>
  <mergeCells count="68">
    <mergeCell ref="Q28:R28"/>
    <mergeCell ref="Q27:R27"/>
    <mergeCell ref="Q24:R26"/>
    <mergeCell ref="I32:J32"/>
    <mergeCell ref="I31:J31"/>
    <mergeCell ref="I30:J30"/>
    <mergeCell ref="I29:J29"/>
    <mergeCell ref="I28:J28"/>
    <mergeCell ref="I27:J27"/>
    <mergeCell ref="I24:J26"/>
    <mergeCell ref="M24:N26"/>
    <mergeCell ref="O24:P26"/>
    <mergeCell ref="O28:P28"/>
    <mergeCell ref="O27:P27"/>
    <mergeCell ref="K27:L27"/>
    <mergeCell ref="K32:L32"/>
    <mergeCell ref="O29:P29"/>
    <mergeCell ref="Q33:R33"/>
    <mergeCell ref="Q32:R32"/>
    <mergeCell ref="Q31:R31"/>
    <mergeCell ref="Q30:R30"/>
    <mergeCell ref="Q29:R29"/>
    <mergeCell ref="M32:N32"/>
    <mergeCell ref="M30:N30"/>
    <mergeCell ref="M31:N31"/>
    <mergeCell ref="O33:P33"/>
    <mergeCell ref="O32:P32"/>
    <mergeCell ref="O31:P31"/>
    <mergeCell ref="O30:P30"/>
    <mergeCell ref="C31:D31"/>
    <mergeCell ref="E32:F32"/>
    <mergeCell ref="E31:F31"/>
    <mergeCell ref="E30:F30"/>
    <mergeCell ref="K31:L31"/>
    <mergeCell ref="K30:L30"/>
    <mergeCell ref="C24:D26"/>
    <mergeCell ref="C29:D29"/>
    <mergeCell ref="C28:D28"/>
    <mergeCell ref="C27:D27"/>
    <mergeCell ref="C30:D30"/>
    <mergeCell ref="M29:N29"/>
    <mergeCell ref="E29:F29"/>
    <mergeCell ref="E28:F28"/>
    <mergeCell ref="E27:F27"/>
    <mergeCell ref="E24:F26"/>
    <mergeCell ref="K29:L29"/>
    <mergeCell ref="K28:L28"/>
    <mergeCell ref="B41:C41"/>
    <mergeCell ref="C32:D32"/>
    <mergeCell ref="F49:G49"/>
    <mergeCell ref="D49:E49"/>
    <mergeCell ref="G34:H35"/>
    <mergeCell ref="B3:S12"/>
    <mergeCell ref="G33:H33"/>
    <mergeCell ref="G32:H32"/>
    <mergeCell ref="G31:H31"/>
    <mergeCell ref="G30:H30"/>
    <mergeCell ref="C17:D17"/>
    <mergeCell ref="C18:D19"/>
    <mergeCell ref="F17:G17"/>
    <mergeCell ref="F18:G19"/>
    <mergeCell ref="G29:H29"/>
    <mergeCell ref="G28:H28"/>
    <mergeCell ref="G27:H27"/>
    <mergeCell ref="G24:H26"/>
    <mergeCell ref="K24:L26"/>
    <mergeCell ref="M27:N27"/>
    <mergeCell ref="M28:N28"/>
  </mergeCells>
  <phoneticPr fontId="18" type="noConversion"/>
  <conditionalFormatting sqref="I27:J27">
    <cfRule type="cellIs" dxfId="5" priority="3" operator="equal">
      <formula>0</formula>
    </cfRule>
  </conditionalFormatting>
  <conditionalFormatting sqref="I32:J32">
    <cfRule type="cellIs" dxfId="4" priority="2" operator="equal">
      <formula>0</formula>
    </cfRule>
  </conditionalFormatting>
  <conditionalFormatting sqref="I28:J31">
    <cfRule type="cellIs" dxfId="3" priority="1" operator="equal">
      <formula>0</formula>
    </cfRule>
  </conditionalFormatting>
  <dataValidations count="2">
    <dataValidation type="list" allowBlank="1" showInputMessage="1" showErrorMessage="1" sqref="F18:G19" xr:uid="{2240043D-0E1F-4D99-8BB8-FCDD01E0454A}">
      <formula1>$D$40:$O$40</formula1>
    </dataValidation>
    <dataValidation type="list" allowBlank="1" showInputMessage="1" showErrorMessage="1" sqref="C18" xr:uid="{AE059F91-D9FC-4090-AB43-51D074829952}">
      <formula1>$D$50:$E$50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C803F-A196-4F01-8713-B48A200C3835}">
  <dimension ref="A1:W56"/>
  <sheetViews>
    <sheetView tabSelected="1" zoomScale="70" zoomScaleNormal="70" workbookViewId="0">
      <selection activeCell="F18" sqref="F18:G19"/>
    </sheetView>
  </sheetViews>
  <sheetFormatPr baseColWidth="10" defaultRowHeight="14.4" x14ac:dyDescent="0.3"/>
  <cols>
    <col min="1" max="23" width="10.77734375" customWidth="1"/>
  </cols>
  <sheetData>
    <row r="1" spans="1:23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spans="1:23" ht="14.4" customHeight="1" thickBo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</row>
    <row r="3" spans="1:23" ht="14.4" customHeight="1" x14ac:dyDescent="0.3">
      <c r="A3" s="4"/>
      <c r="B3" s="33" t="s">
        <v>46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5"/>
      <c r="T3" s="5"/>
      <c r="U3" s="5"/>
      <c r="V3" s="5"/>
      <c r="W3" s="6"/>
    </row>
    <row r="4" spans="1:23" ht="14.4" customHeight="1" x14ac:dyDescent="0.3">
      <c r="A4" s="4"/>
      <c r="B4" s="36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8"/>
      <c r="T4" s="5"/>
      <c r="U4" s="5"/>
      <c r="V4" s="5"/>
      <c r="W4" s="6"/>
    </row>
    <row r="5" spans="1:23" ht="14.4" customHeight="1" x14ac:dyDescent="0.3">
      <c r="A5" s="4"/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8"/>
      <c r="T5" s="5"/>
      <c r="U5" s="5"/>
      <c r="V5" s="5"/>
      <c r="W5" s="6"/>
    </row>
    <row r="6" spans="1:23" ht="14.4" customHeight="1" x14ac:dyDescent="0.3">
      <c r="A6" s="4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8"/>
      <c r="T6" s="5"/>
      <c r="U6" s="5"/>
      <c r="V6" s="5"/>
      <c r="W6" s="6"/>
    </row>
    <row r="7" spans="1:23" ht="14.4" customHeight="1" x14ac:dyDescent="0.3">
      <c r="A7" s="4"/>
      <c r="B7" s="36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8"/>
      <c r="T7" s="5"/>
      <c r="U7" s="5"/>
      <c r="V7" s="5"/>
      <c r="W7" s="6"/>
    </row>
    <row r="8" spans="1:23" ht="14.4" customHeight="1" x14ac:dyDescent="0.3">
      <c r="A8" s="4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8"/>
      <c r="T8" s="5"/>
      <c r="U8" s="5"/>
      <c r="V8" s="5"/>
      <c r="W8" s="6"/>
    </row>
    <row r="9" spans="1:23" ht="14.4" customHeight="1" x14ac:dyDescent="0.3">
      <c r="A9" s="4"/>
      <c r="B9" s="36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8"/>
      <c r="T9" s="5"/>
      <c r="U9" s="5"/>
      <c r="V9" s="5"/>
      <c r="W9" s="6"/>
    </row>
    <row r="10" spans="1:23" ht="14.4" customHeight="1" x14ac:dyDescent="0.3">
      <c r="A10" s="4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8"/>
      <c r="T10" s="5"/>
      <c r="U10" s="5"/>
      <c r="V10" s="5"/>
      <c r="W10" s="6"/>
    </row>
    <row r="11" spans="1:23" ht="14.4" customHeight="1" x14ac:dyDescent="0.3">
      <c r="A11" s="4"/>
      <c r="B11" s="36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8"/>
      <c r="T11" s="5"/>
      <c r="U11" s="5"/>
      <c r="V11" s="5"/>
      <c r="W11" s="6"/>
    </row>
    <row r="12" spans="1:23" ht="15" customHeight="1" thickBot="1" x14ac:dyDescent="0.35">
      <c r="A12" s="4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1"/>
      <c r="T12" s="5"/>
      <c r="U12" s="5"/>
      <c r="V12" s="5"/>
      <c r="W12" s="6"/>
    </row>
    <row r="13" spans="1:23" x14ac:dyDescent="0.3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6"/>
    </row>
    <row r="14" spans="1:23" ht="15" thickBot="1" x14ac:dyDescent="0.3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6"/>
    </row>
    <row r="15" spans="1:23" ht="15" thickBot="1" x14ac:dyDescent="0.35">
      <c r="A15" s="4"/>
      <c r="B15" s="5"/>
      <c r="C15" s="5"/>
      <c r="D15" s="5"/>
      <c r="E15" s="5"/>
      <c r="F15" s="5"/>
      <c r="G15" s="5"/>
      <c r="H15" s="5"/>
      <c r="I15" s="9" t="s">
        <v>21</v>
      </c>
      <c r="J15" s="5"/>
      <c r="K15" s="5"/>
      <c r="L15" s="5"/>
      <c r="M15" s="5"/>
      <c r="N15" s="5"/>
      <c r="O15" s="24"/>
      <c r="P15" s="5"/>
      <c r="Q15" s="5"/>
      <c r="R15" s="5"/>
      <c r="S15" s="5"/>
      <c r="T15" s="5"/>
      <c r="U15" s="5"/>
      <c r="V15" s="5"/>
      <c r="W15" s="6"/>
    </row>
    <row r="16" spans="1:23" ht="15" thickBot="1" x14ac:dyDescent="0.35">
      <c r="A16" s="4"/>
      <c r="B16" s="5"/>
      <c r="C16" s="5"/>
      <c r="D16" s="5"/>
      <c r="E16" s="5"/>
      <c r="F16" s="5"/>
      <c r="G16" s="5"/>
      <c r="H16" s="5"/>
      <c r="I16" s="25">
        <f t="shared" ref="I16:I21" si="0">IF($C$18=$E$50,G51,F51)</f>
        <v>3.665629</v>
      </c>
      <c r="J16" s="5"/>
      <c r="K16" s="5"/>
      <c r="L16" s="5"/>
      <c r="M16" s="5"/>
      <c r="N16" s="5"/>
      <c r="O16" s="24"/>
      <c r="P16" s="5"/>
      <c r="Q16" s="5"/>
      <c r="R16" s="5"/>
      <c r="S16" s="5"/>
      <c r="T16" s="5"/>
      <c r="U16" s="5"/>
      <c r="V16" s="5"/>
      <c r="W16" s="6"/>
    </row>
    <row r="17" spans="1:23" ht="15" thickBot="1" x14ac:dyDescent="0.35">
      <c r="A17" s="4"/>
      <c r="B17" s="5"/>
      <c r="C17" s="48" t="s">
        <v>22</v>
      </c>
      <c r="D17" s="49"/>
      <c r="E17" s="5"/>
      <c r="F17" s="48" t="s">
        <v>36</v>
      </c>
      <c r="G17" s="49"/>
      <c r="H17" s="5"/>
      <c r="I17" s="26">
        <f t="shared" si="0"/>
        <v>3.665629</v>
      </c>
      <c r="J17" s="5"/>
      <c r="K17" s="5"/>
      <c r="L17" s="5"/>
      <c r="M17" s="5"/>
      <c r="N17" s="32" t="s">
        <v>32</v>
      </c>
      <c r="O17" s="24"/>
      <c r="P17" s="5"/>
      <c r="Q17" s="5"/>
      <c r="R17" s="5"/>
      <c r="S17" s="5"/>
      <c r="T17" s="5"/>
      <c r="U17" s="5"/>
      <c r="V17" s="5"/>
      <c r="W17" s="6"/>
    </row>
    <row r="18" spans="1:23" x14ac:dyDescent="0.3">
      <c r="A18" s="4"/>
      <c r="B18" s="5"/>
      <c r="C18" s="50" t="s">
        <v>20</v>
      </c>
      <c r="D18" s="51"/>
      <c r="E18" s="5"/>
      <c r="F18" s="50" t="s">
        <v>12</v>
      </c>
      <c r="G18" s="51"/>
      <c r="H18" s="5"/>
      <c r="I18" s="26">
        <f t="shared" si="0"/>
        <v>3.665629</v>
      </c>
      <c r="J18" s="5"/>
      <c r="K18" s="5"/>
      <c r="L18" s="5"/>
      <c r="M18" s="5"/>
      <c r="N18" s="32" t="s">
        <v>33</v>
      </c>
      <c r="O18" s="24"/>
      <c r="P18" s="5"/>
      <c r="Q18" s="5"/>
      <c r="R18" s="5"/>
      <c r="S18" s="5"/>
      <c r="T18" s="5"/>
      <c r="U18" s="5"/>
      <c r="V18" s="5"/>
      <c r="W18" s="6"/>
    </row>
    <row r="19" spans="1:23" ht="15" thickBot="1" x14ac:dyDescent="0.35">
      <c r="A19" s="4"/>
      <c r="B19" s="5"/>
      <c r="C19" s="52"/>
      <c r="D19" s="53"/>
      <c r="E19" s="5"/>
      <c r="F19" s="52"/>
      <c r="G19" s="53"/>
      <c r="H19" s="5"/>
      <c r="I19" s="26">
        <f t="shared" si="0"/>
        <v>3.665629</v>
      </c>
      <c r="J19" s="5"/>
      <c r="K19" s="5"/>
      <c r="L19" s="5"/>
      <c r="M19" s="5"/>
      <c r="N19" s="32" t="s">
        <v>34</v>
      </c>
      <c r="O19" s="24"/>
      <c r="P19" s="5"/>
      <c r="Q19" s="5"/>
      <c r="R19" s="5"/>
      <c r="S19" s="5"/>
      <c r="T19" s="5"/>
      <c r="U19" s="5"/>
      <c r="V19" s="5"/>
      <c r="W19" s="6"/>
    </row>
    <row r="20" spans="1:23" x14ac:dyDescent="0.3">
      <c r="A20" s="4"/>
      <c r="B20" s="5"/>
      <c r="C20" s="5"/>
      <c r="D20" s="5"/>
      <c r="E20" s="5"/>
      <c r="F20" s="7"/>
      <c r="G20" s="5"/>
      <c r="H20" s="5"/>
      <c r="I20" s="26">
        <f t="shared" si="0"/>
        <v>3.665629</v>
      </c>
      <c r="J20" s="5"/>
      <c r="K20" s="5"/>
      <c r="L20" s="5"/>
      <c r="M20" s="5"/>
      <c r="N20" s="32" t="s">
        <v>35</v>
      </c>
      <c r="O20" s="24"/>
      <c r="P20" s="5"/>
      <c r="Q20" s="5"/>
      <c r="R20" s="5"/>
      <c r="S20" s="5"/>
      <c r="T20" s="5"/>
      <c r="U20" s="5"/>
      <c r="V20" s="5"/>
      <c r="W20" s="6"/>
    </row>
    <row r="21" spans="1:23" ht="15" thickBot="1" x14ac:dyDescent="0.35">
      <c r="A21" s="4"/>
      <c r="B21" s="5"/>
      <c r="C21" s="5"/>
      <c r="D21" s="5"/>
      <c r="E21" s="5"/>
      <c r="F21" s="7"/>
      <c r="G21" s="5"/>
      <c r="H21" s="5"/>
      <c r="I21" s="27">
        <f t="shared" si="0"/>
        <v>3.665629</v>
      </c>
      <c r="J21" s="5"/>
      <c r="K21" s="5"/>
      <c r="L21" s="5"/>
      <c r="M21" s="5"/>
      <c r="N21" s="5"/>
      <c r="O21" s="24"/>
      <c r="P21" s="5"/>
      <c r="Q21" s="5"/>
      <c r="R21" s="5"/>
      <c r="S21" s="5"/>
      <c r="T21" s="5"/>
      <c r="U21" s="5"/>
      <c r="V21" s="5"/>
      <c r="W21" s="6"/>
    </row>
    <row r="22" spans="1:23" x14ac:dyDescent="0.3">
      <c r="A22" s="4"/>
      <c r="B22" s="5"/>
      <c r="C22" s="5"/>
      <c r="D22" s="5"/>
      <c r="E22" s="5"/>
      <c r="F22" s="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6"/>
    </row>
    <row r="23" spans="1:23" ht="15" thickBot="1" x14ac:dyDescent="0.35">
      <c r="A23" s="4"/>
      <c r="B23" s="5"/>
      <c r="C23" s="5"/>
      <c r="D23" s="5"/>
      <c r="E23" s="5"/>
      <c r="F23" s="7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6"/>
    </row>
    <row r="24" spans="1:23" ht="15" customHeight="1" x14ac:dyDescent="0.3">
      <c r="A24" s="4"/>
      <c r="B24" s="5"/>
      <c r="C24" s="56" t="s">
        <v>38</v>
      </c>
      <c r="D24" s="76"/>
      <c r="E24" s="75" t="s">
        <v>37</v>
      </c>
      <c r="F24" s="76"/>
      <c r="G24" s="56" t="s">
        <v>43</v>
      </c>
      <c r="H24" s="57"/>
      <c r="I24" s="56" t="s">
        <v>41</v>
      </c>
      <c r="J24" s="57"/>
      <c r="K24" s="56" t="s">
        <v>39</v>
      </c>
      <c r="L24" s="76"/>
      <c r="M24" s="56" t="s">
        <v>44</v>
      </c>
      <c r="N24" s="76"/>
      <c r="O24" s="56" t="s">
        <v>45</v>
      </c>
      <c r="P24" s="76"/>
      <c r="Q24" s="5"/>
      <c r="R24" s="5"/>
      <c r="S24" s="5"/>
      <c r="T24" s="5"/>
      <c r="U24" s="5"/>
      <c r="V24" s="5"/>
      <c r="W24" s="6"/>
    </row>
    <row r="25" spans="1:23" ht="14.4" customHeight="1" x14ac:dyDescent="0.3">
      <c r="A25" s="4"/>
      <c r="B25" s="20"/>
      <c r="C25" s="82"/>
      <c r="D25" s="78"/>
      <c r="E25" s="77"/>
      <c r="F25" s="78"/>
      <c r="G25" s="58"/>
      <c r="H25" s="59"/>
      <c r="I25" s="58"/>
      <c r="J25" s="59"/>
      <c r="K25" s="82"/>
      <c r="L25" s="78"/>
      <c r="M25" s="82"/>
      <c r="N25" s="78"/>
      <c r="O25" s="82"/>
      <c r="P25" s="78"/>
      <c r="Q25" s="5"/>
      <c r="R25" s="5"/>
      <c r="S25" s="5"/>
      <c r="T25" s="5"/>
      <c r="U25" s="5"/>
      <c r="V25" s="5"/>
      <c r="W25" s="6"/>
    </row>
    <row r="26" spans="1:23" ht="15" thickBot="1" x14ac:dyDescent="0.35">
      <c r="A26" s="4"/>
      <c r="B26" s="20"/>
      <c r="C26" s="83"/>
      <c r="D26" s="80"/>
      <c r="E26" s="79"/>
      <c r="F26" s="80"/>
      <c r="G26" s="60"/>
      <c r="H26" s="61"/>
      <c r="I26" s="60"/>
      <c r="J26" s="61"/>
      <c r="K26" s="83"/>
      <c r="L26" s="80"/>
      <c r="M26" s="83"/>
      <c r="N26" s="80"/>
      <c r="O26" s="83"/>
      <c r="P26" s="80"/>
      <c r="Q26" s="5"/>
      <c r="R26" s="5"/>
      <c r="S26" s="5"/>
      <c r="T26" s="5"/>
      <c r="U26" s="5"/>
      <c r="V26" s="5"/>
      <c r="W26" s="6"/>
    </row>
    <row r="27" spans="1:23" x14ac:dyDescent="0.3">
      <c r="A27" s="4"/>
      <c r="B27" s="28" t="s">
        <v>0</v>
      </c>
      <c r="C27" s="86">
        <v>1</v>
      </c>
      <c r="D27" s="87"/>
      <c r="E27" s="73">
        <v>6.7759E-2</v>
      </c>
      <c r="F27" s="74"/>
      <c r="G27" s="54">
        <f>C27*$E27*B$41</f>
        <v>2.0327700000000002</v>
      </c>
      <c r="H27" s="55"/>
      <c r="I27" s="104" cm="1">
        <f t="array" ref="I27">_xlfn.IFS(OR($F$18=$D$40,$F$18=$E$40,$F$18=$J$40,$F$18=$O$40),D42,OR($F$18=$F$40,$F$18=$N$40),F42,OR($F$18=$G$40,$F$18=$H$40,$F$18=$M$40),G42,OR($F$18=$I$40,$F$18=$K$40,$F$18=$L$40),I42)</f>
        <v>1</v>
      </c>
      <c r="J27" s="105"/>
      <c r="K27" s="86">
        <v>43</v>
      </c>
      <c r="L27" s="87"/>
      <c r="M27" s="54">
        <f>IF(K27&gt;C27,I16*2*(K27-C27),0)</f>
        <v>307.91283600000003</v>
      </c>
      <c r="N27" s="55"/>
      <c r="O27" s="98">
        <f t="shared" ref="O27:O32" si="1">G27+M27</f>
        <v>309.94560600000005</v>
      </c>
      <c r="P27" s="99"/>
      <c r="Q27" s="28" t="s">
        <v>0</v>
      </c>
      <c r="R27" s="5"/>
      <c r="S27" s="5"/>
      <c r="T27" s="5"/>
      <c r="U27" s="5"/>
      <c r="V27" s="5"/>
      <c r="W27" s="6"/>
    </row>
    <row r="28" spans="1:23" x14ac:dyDescent="0.3">
      <c r="A28" s="4"/>
      <c r="B28" s="29" t="s">
        <v>1</v>
      </c>
      <c r="C28" s="84">
        <v>37</v>
      </c>
      <c r="D28" s="85"/>
      <c r="E28" s="71">
        <v>5.8985000000000003E-2</v>
      </c>
      <c r="F28" s="72"/>
      <c r="G28" s="46">
        <f t="shared" ref="G28:G32" si="2">C28*$E28*B$41</f>
        <v>65.473349999999996</v>
      </c>
      <c r="H28" s="47"/>
      <c r="I28" s="102" cm="1">
        <f t="array" ref="I28">_xlfn.IFS(OR($F$18=$D$40,$F$18=$E$40,$F$18=$J$40,$F$18=$O$40),D43,OR($F$18=$F$40,$F$18=$N$40),F43,OR($F$18=$G$40,$F$18=$H$40,$F$18=$M$40),G43,OR($F$18=$I$40,$F$18=$K$40,$F$18=$L$40),I43)</f>
        <v>37</v>
      </c>
      <c r="J28" s="103"/>
      <c r="K28" s="84">
        <v>43</v>
      </c>
      <c r="L28" s="85"/>
      <c r="M28" s="46">
        <f t="shared" ref="M28:M32" si="3">IF(K28&gt;C28,I17*2*(K28-C28),0)</f>
        <v>43.987548000000004</v>
      </c>
      <c r="N28" s="47"/>
      <c r="O28" s="96">
        <f t="shared" si="1"/>
        <v>109.460898</v>
      </c>
      <c r="P28" s="97"/>
      <c r="Q28" s="29" t="s">
        <v>1</v>
      </c>
      <c r="R28" s="5"/>
      <c r="S28" s="5"/>
      <c r="T28" s="5"/>
      <c r="U28" s="5"/>
      <c r="V28" s="5"/>
      <c r="W28" s="6"/>
    </row>
    <row r="29" spans="1:23" x14ac:dyDescent="0.3">
      <c r="A29" s="4"/>
      <c r="B29" s="29" t="s">
        <v>2</v>
      </c>
      <c r="C29" s="84">
        <v>37</v>
      </c>
      <c r="D29" s="85"/>
      <c r="E29" s="71">
        <v>3.3752999999999998E-2</v>
      </c>
      <c r="F29" s="72"/>
      <c r="G29" s="46">
        <f t="shared" si="2"/>
        <v>37.465829999999997</v>
      </c>
      <c r="H29" s="47"/>
      <c r="I29" s="102" cm="1">
        <f t="array" ref="I29">_xlfn.IFS(OR($F$18=$D$40,$F$18=$E$40,$F$18=$J$40,$F$18=$O$40),D44,OR($F$18=$F$40,$F$18=$N$40),F44,OR($F$18=$G$40,$F$18=$H$40,$F$18=$M$40),G44,OR($F$18=$I$40,$F$18=$K$40,$F$18=$L$40),I44)</f>
        <v>0</v>
      </c>
      <c r="J29" s="103"/>
      <c r="K29" s="84"/>
      <c r="L29" s="85"/>
      <c r="M29" s="46">
        <f t="shared" si="3"/>
        <v>0</v>
      </c>
      <c r="N29" s="47"/>
      <c r="O29" s="96">
        <f t="shared" si="1"/>
        <v>37.465829999999997</v>
      </c>
      <c r="P29" s="97"/>
      <c r="Q29" s="29" t="s">
        <v>2</v>
      </c>
      <c r="R29" s="5"/>
      <c r="S29" s="5"/>
      <c r="T29" s="5"/>
      <c r="U29" s="5"/>
      <c r="V29" s="5"/>
      <c r="W29" s="6"/>
    </row>
    <row r="30" spans="1:23" x14ac:dyDescent="0.3">
      <c r="A30" s="4"/>
      <c r="B30" s="29" t="s">
        <v>3</v>
      </c>
      <c r="C30" s="84">
        <v>37</v>
      </c>
      <c r="D30" s="85"/>
      <c r="E30" s="71">
        <v>2.7116000000000001E-2</v>
      </c>
      <c r="F30" s="72"/>
      <c r="G30" s="46">
        <f t="shared" si="2"/>
        <v>30.098760000000002</v>
      </c>
      <c r="H30" s="47"/>
      <c r="I30" s="102" cm="1">
        <f t="array" ref="I30">_xlfn.IFS(OR($F$18=$D$40,$F$18=$E$40,$F$18=$J$40,$F$18=$O$40),D45,OR($F$18=$F$40,$F$18=$N$40),F45,OR($F$18=$G$40,$F$18=$H$40,$F$18=$M$40),G45,OR($F$18=$I$40,$F$18=$K$40,$F$18=$L$40),I45)</f>
        <v>0</v>
      </c>
      <c r="J30" s="103"/>
      <c r="K30" s="84"/>
      <c r="L30" s="85"/>
      <c r="M30" s="46">
        <f t="shared" si="3"/>
        <v>0</v>
      </c>
      <c r="N30" s="47"/>
      <c r="O30" s="96">
        <f t="shared" si="1"/>
        <v>30.098760000000002</v>
      </c>
      <c r="P30" s="97"/>
      <c r="Q30" s="29" t="s">
        <v>3</v>
      </c>
      <c r="R30" s="5"/>
      <c r="S30" s="5"/>
      <c r="T30" s="5"/>
      <c r="U30" s="5"/>
      <c r="V30" s="5"/>
      <c r="W30" s="6"/>
    </row>
    <row r="31" spans="1:23" x14ac:dyDescent="0.3">
      <c r="A31" s="4"/>
      <c r="B31" s="29" t="s">
        <v>4</v>
      </c>
      <c r="C31" s="84">
        <v>37</v>
      </c>
      <c r="D31" s="85"/>
      <c r="E31" s="71">
        <v>7.7640000000000001E-3</v>
      </c>
      <c r="F31" s="72"/>
      <c r="G31" s="46">
        <f t="shared" si="2"/>
        <v>8.6180400000000006</v>
      </c>
      <c r="H31" s="47"/>
      <c r="I31" s="102" cm="1">
        <f t="array" ref="I31">_xlfn.IFS(OR($F$18=$D$40,$F$18=$E$40,$F$18=$J$40,$F$18=$O$40),D46,OR($F$18=$F$40,$F$18=$N$40),F46,OR($F$18=$G$40,$F$18=$H$40,$F$18=$M$40),G46,OR($F$18=$I$40,$F$18=$K$40,$F$18=$L$40),I46)</f>
        <v>0</v>
      </c>
      <c r="J31" s="103"/>
      <c r="K31" s="84"/>
      <c r="L31" s="85"/>
      <c r="M31" s="46">
        <f t="shared" si="3"/>
        <v>0</v>
      </c>
      <c r="N31" s="47"/>
      <c r="O31" s="96">
        <f t="shared" si="1"/>
        <v>8.6180400000000006</v>
      </c>
      <c r="P31" s="97"/>
      <c r="Q31" s="29" t="s">
        <v>4</v>
      </c>
      <c r="R31" s="5"/>
      <c r="S31" s="5"/>
      <c r="T31" s="5"/>
      <c r="U31" s="5"/>
      <c r="V31" s="5"/>
      <c r="W31" s="6"/>
    </row>
    <row r="32" spans="1:23" ht="14.4" customHeight="1" thickBot="1" x14ac:dyDescent="0.35">
      <c r="A32" s="4"/>
      <c r="B32" s="30" t="s">
        <v>5</v>
      </c>
      <c r="C32" s="67">
        <v>37</v>
      </c>
      <c r="D32" s="68"/>
      <c r="E32" s="88">
        <v>4.3039999999999997E-3</v>
      </c>
      <c r="F32" s="89"/>
      <c r="G32" s="44">
        <f t="shared" si="2"/>
        <v>4.7774400000000004</v>
      </c>
      <c r="H32" s="45"/>
      <c r="I32" s="100" cm="1">
        <f t="array" ref="I32">_xlfn.IFS(OR($F$18=$D$40,$F$18=$E$40,$F$18=$J$40,$F$18=$O$40),D47,OR($F$18=$F$40,$F$18=$N$40),F47,OR($F$18=$G$40,$F$18=$H$40,$F$18=$M$40),G47,OR($F$18=$I$40,$F$18=$K$40,$F$18=$L$40),I47)</f>
        <v>37</v>
      </c>
      <c r="J32" s="101"/>
      <c r="K32" s="67">
        <v>43</v>
      </c>
      <c r="L32" s="68"/>
      <c r="M32" s="44">
        <f t="shared" si="3"/>
        <v>43.987548000000004</v>
      </c>
      <c r="N32" s="45"/>
      <c r="O32" s="94">
        <f t="shared" si="1"/>
        <v>48.764988000000002</v>
      </c>
      <c r="P32" s="95"/>
      <c r="Q32" s="30" t="s">
        <v>5</v>
      </c>
      <c r="R32" s="5"/>
      <c r="S32" s="5"/>
      <c r="T32" s="5"/>
      <c r="U32" s="5"/>
      <c r="V32" s="5"/>
      <c r="W32" s="6"/>
    </row>
    <row r="33" spans="1:23" ht="15" thickBot="1" x14ac:dyDescent="0.35">
      <c r="A33" s="4"/>
      <c r="B33" s="5"/>
      <c r="C33" s="5"/>
      <c r="D33" s="5"/>
      <c r="E33" s="5"/>
      <c r="F33" s="5"/>
      <c r="G33" s="42">
        <f>SUM(G27:G32)</f>
        <v>148.46619000000001</v>
      </c>
      <c r="H33" s="43"/>
      <c r="I33" s="5"/>
      <c r="J33" s="5"/>
      <c r="M33" s="42">
        <f>SUM(M27:M32)</f>
        <v>395.88793200000003</v>
      </c>
      <c r="N33" s="43"/>
      <c r="O33" s="108">
        <f>SUM(O27:O32)</f>
        <v>544.35412200000007</v>
      </c>
      <c r="P33" s="109"/>
      <c r="Q33" s="5"/>
      <c r="R33" s="5"/>
      <c r="S33" s="5"/>
      <c r="T33" s="5"/>
      <c r="U33" s="5"/>
      <c r="V33" s="5"/>
      <c r="W33" s="6"/>
    </row>
    <row r="34" spans="1:23" x14ac:dyDescent="0.3">
      <c r="A34" s="4"/>
      <c r="B34" s="5"/>
      <c r="C34" s="5"/>
      <c r="D34" s="5"/>
      <c r="E34" s="5"/>
      <c r="F34" s="5"/>
      <c r="G34" s="69" t="s">
        <v>42</v>
      </c>
      <c r="H34" s="69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6"/>
    </row>
    <row r="35" spans="1:23" x14ac:dyDescent="0.3">
      <c r="A35" s="4"/>
      <c r="B35" s="5"/>
      <c r="C35" s="5"/>
      <c r="D35" s="5"/>
      <c r="E35" s="5"/>
      <c r="F35" s="5"/>
      <c r="G35" s="70"/>
      <c r="H35" s="70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6"/>
    </row>
    <row r="36" spans="1:23" x14ac:dyDescent="0.3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6"/>
    </row>
    <row r="37" spans="1:23" ht="15" thickBot="1" x14ac:dyDescent="0.35">
      <c r="A37" s="21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22"/>
    </row>
    <row r="40" spans="1:23" hidden="1" x14ac:dyDescent="0.3">
      <c r="C40" s="5"/>
      <c r="D40" s="8" t="s">
        <v>6</v>
      </c>
      <c r="E40" s="8" t="s">
        <v>7</v>
      </c>
      <c r="F40" s="8" t="s">
        <v>8</v>
      </c>
      <c r="G40" s="8" t="s">
        <v>9</v>
      </c>
      <c r="H40" s="8" t="s">
        <v>10</v>
      </c>
      <c r="I40" s="8" t="s">
        <v>11</v>
      </c>
      <c r="J40" s="8" t="s">
        <v>12</v>
      </c>
      <c r="K40" s="8" t="s">
        <v>13</v>
      </c>
      <c r="L40" s="8" t="s">
        <v>14</v>
      </c>
      <c r="M40" s="8" t="s">
        <v>15</v>
      </c>
      <c r="N40" s="8" t="s">
        <v>16</v>
      </c>
      <c r="O40" s="8" t="s">
        <v>17</v>
      </c>
    </row>
    <row r="41" spans="1:23" ht="15" hidden="1" thickBot="1" x14ac:dyDescent="0.35">
      <c r="B41" s="66">
        <v>30</v>
      </c>
      <c r="C41" s="66"/>
      <c r="D41" s="10">
        <v>1</v>
      </c>
      <c r="E41" s="10">
        <v>2</v>
      </c>
      <c r="F41" s="10">
        <v>3</v>
      </c>
      <c r="G41" s="10">
        <v>4</v>
      </c>
      <c r="H41" s="10">
        <v>5</v>
      </c>
      <c r="I41" s="10">
        <v>6</v>
      </c>
      <c r="J41" s="10">
        <v>7</v>
      </c>
      <c r="K41" s="10">
        <v>8</v>
      </c>
      <c r="L41" s="10">
        <v>9</v>
      </c>
      <c r="M41" s="10">
        <v>10</v>
      </c>
      <c r="N41" s="10">
        <v>11</v>
      </c>
      <c r="O41" s="10">
        <v>12</v>
      </c>
    </row>
    <row r="42" spans="1:23" hidden="1" x14ac:dyDescent="0.3">
      <c r="C42" s="11" t="s">
        <v>0</v>
      </c>
      <c r="D42" s="11">
        <f>$C27</f>
        <v>1</v>
      </c>
      <c r="E42" s="11">
        <f>$C27</f>
        <v>1</v>
      </c>
      <c r="F42" s="11"/>
      <c r="G42" s="11"/>
      <c r="H42" s="11"/>
      <c r="I42" s="11"/>
      <c r="J42" s="11">
        <f>$C27</f>
        <v>1</v>
      </c>
      <c r="K42" s="11"/>
      <c r="L42" s="11"/>
      <c r="M42" s="11"/>
      <c r="N42" s="11"/>
      <c r="O42" s="11">
        <f>$C27</f>
        <v>1</v>
      </c>
    </row>
    <row r="43" spans="1:23" hidden="1" x14ac:dyDescent="0.3">
      <c r="C43" s="12" t="s">
        <v>1</v>
      </c>
      <c r="D43" s="31">
        <f>$C28</f>
        <v>37</v>
      </c>
      <c r="E43" s="12">
        <f>$C28</f>
        <v>37</v>
      </c>
      <c r="F43" s="12">
        <f>$C28</f>
        <v>37</v>
      </c>
      <c r="G43" s="12"/>
      <c r="H43" s="12"/>
      <c r="I43" s="12"/>
      <c r="J43" s="12">
        <f>$C28</f>
        <v>37</v>
      </c>
      <c r="K43" s="12"/>
      <c r="L43" s="12"/>
      <c r="M43" s="12"/>
      <c r="N43" s="12">
        <f>$C28</f>
        <v>37</v>
      </c>
      <c r="O43" s="12">
        <f>$C28</f>
        <v>37</v>
      </c>
    </row>
    <row r="44" spans="1:23" hidden="1" x14ac:dyDescent="0.3">
      <c r="C44" s="12" t="s">
        <v>2</v>
      </c>
      <c r="D44" s="12"/>
      <c r="E44" s="12"/>
      <c r="F44" s="12">
        <f>$C29</f>
        <v>37</v>
      </c>
      <c r="G44" s="12"/>
      <c r="H44" s="12"/>
      <c r="I44" s="12">
        <f>$C29</f>
        <v>37</v>
      </c>
      <c r="J44" s="12"/>
      <c r="K44" s="12">
        <f>$C29</f>
        <v>37</v>
      </c>
      <c r="L44" s="12">
        <f>$C29</f>
        <v>37</v>
      </c>
      <c r="M44" s="12"/>
      <c r="N44" s="12">
        <f>$C29</f>
        <v>37</v>
      </c>
      <c r="O44" s="12"/>
    </row>
    <row r="45" spans="1:23" hidden="1" x14ac:dyDescent="0.3">
      <c r="C45" s="12" t="s">
        <v>3</v>
      </c>
      <c r="D45" s="12"/>
      <c r="E45" s="12"/>
      <c r="F45" s="12"/>
      <c r="G45" s="12">
        <f t="shared" ref="G45:H47" si="4">$C30</f>
        <v>37</v>
      </c>
      <c r="H45" s="12">
        <f t="shared" si="4"/>
        <v>37</v>
      </c>
      <c r="I45" s="12">
        <f>$C30</f>
        <v>37</v>
      </c>
      <c r="J45" s="12"/>
      <c r="K45" s="12">
        <f>$C30</f>
        <v>37</v>
      </c>
      <c r="L45" s="12">
        <f>$C30</f>
        <v>37</v>
      </c>
      <c r="M45" s="12">
        <f>$C30</f>
        <v>37</v>
      </c>
      <c r="N45" s="12"/>
      <c r="O45" s="12"/>
    </row>
    <row r="46" spans="1:23" hidden="1" x14ac:dyDescent="0.3">
      <c r="C46" s="12" t="s">
        <v>4</v>
      </c>
      <c r="D46" s="12"/>
      <c r="E46" s="12"/>
      <c r="F46" s="12"/>
      <c r="G46" s="12">
        <f t="shared" si="4"/>
        <v>37</v>
      </c>
      <c r="H46" s="12">
        <f t="shared" si="4"/>
        <v>37</v>
      </c>
      <c r="I46" s="12"/>
      <c r="J46" s="12"/>
      <c r="K46" s="12"/>
      <c r="L46" s="12"/>
      <c r="M46" s="12">
        <f>$C31</f>
        <v>37</v>
      </c>
      <c r="N46" s="12"/>
      <c r="O46" s="12"/>
    </row>
    <row r="47" spans="1:23" ht="15" hidden="1" thickBot="1" x14ac:dyDescent="0.35">
      <c r="C47" s="13" t="s">
        <v>5</v>
      </c>
      <c r="D47" s="13">
        <f>$C32</f>
        <v>37</v>
      </c>
      <c r="E47" s="13">
        <f>$C32</f>
        <v>37</v>
      </c>
      <c r="F47" s="13">
        <f>$C32</f>
        <v>37</v>
      </c>
      <c r="G47" s="13">
        <f t="shared" si="4"/>
        <v>37</v>
      </c>
      <c r="H47" s="13">
        <f t="shared" si="4"/>
        <v>37</v>
      </c>
      <c r="I47" s="13">
        <f>$C32</f>
        <v>37</v>
      </c>
      <c r="J47" s="13">
        <f>$C32</f>
        <v>37</v>
      </c>
      <c r="K47" s="13">
        <f>$C32</f>
        <v>37</v>
      </c>
      <c r="L47" s="13">
        <f>$C32</f>
        <v>37</v>
      </c>
      <c r="M47" s="13">
        <f>$C32</f>
        <v>37</v>
      </c>
      <c r="N47" s="13">
        <f>$C32</f>
        <v>37</v>
      </c>
      <c r="O47" s="13">
        <f>$C32</f>
        <v>37</v>
      </c>
    </row>
    <row r="48" spans="1:23" hidden="1" x14ac:dyDescent="0.3"/>
    <row r="49" spans="3:7" ht="15" hidden="1" thickBot="1" x14ac:dyDescent="0.35">
      <c r="C49" s="5"/>
      <c r="D49" s="48" t="s">
        <v>23</v>
      </c>
      <c r="E49" s="49"/>
      <c r="F49" s="48" t="s">
        <v>24</v>
      </c>
      <c r="G49" s="49"/>
    </row>
    <row r="50" spans="3:7" ht="15" hidden="1" thickBot="1" x14ac:dyDescent="0.35">
      <c r="C50" s="5"/>
      <c r="D50" s="15" t="s">
        <v>19</v>
      </c>
      <c r="E50" s="16" t="s">
        <v>20</v>
      </c>
      <c r="F50" s="15" t="s">
        <v>19</v>
      </c>
      <c r="G50" s="16" t="s">
        <v>20</v>
      </c>
    </row>
    <row r="51" spans="3:7" hidden="1" x14ac:dyDescent="0.3">
      <c r="C51" s="11" t="s">
        <v>0</v>
      </c>
      <c r="D51" s="17">
        <v>1</v>
      </c>
      <c r="E51" s="17">
        <v>1</v>
      </c>
      <c r="F51" s="17">
        <v>3.4248530000000001</v>
      </c>
      <c r="G51" s="17">
        <v>3.665629</v>
      </c>
    </row>
    <row r="52" spans="3:7" hidden="1" x14ac:dyDescent="0.3">
      <c r="C52" s="12" t="s">
        <v>1</v>
      </c>
      <c r="D52" s="18">
        <v>0.97784700000000002</v>
      </c>
      <c r="E52" s="18">
        <v>0.93733200000000005</v>
      </c>
      <c r="F52" s="18">
        <v>3.4248530000000001</v>
      </c>
      <c r="G52" s="18">
        <v>3.665629</v>
      </c>
    </row>
    <row r="53" spans="3:7" hidden="1" x14ac:dyDescent="0.3">
      <c r="C53" s="12" t="s">
        <v>2</v>
      </c>
      <c r="D53" s="18">
        <v>0.25822499999999998</v>
      </c>
      <c r="E53" s="18">
        <v>0.46707599999999999</v>
      </c>
      <c r="F53" s="18">
        <v>3.4248530000000001</v>
      </c>
      <c r="G53" s="18">
        <v>3.665629</v>
      </c>
    </row>
    <row r="54" spans="3:7" hidden="1" x14ac:dyDescent="0.3">
      <c r="C54" s="12" t="s">
        <v>3</v>
      </c>
      <c r="D54" s="18">
        <v>0.224324</v>
      </c>
      <c r="E54" s="18">
        <v>0.37460900000000003</v>
      </c>
      <c r="F54" s="18">
        <v>3.4248530000000001</v>
      </c>
      <c r="G54" s="18">
        <v>3.665629</v>
      </c>
    </row>
    <row r="55" spans="3:7" hidden="1" x14ac:dyDescent="0.3">
      <c r="C55" s="12" t="s">
        <v>4</v>
      </c>
      <c r="D55" s="18">
        <v>0.13459599999999999</v>
      </c>
      <c r="E55" s="18">
        <v>2.6491000000000001E-2</v>
      </c>
      <c r="F55" s="18">
        <v>3.4248530000000001</v>
      </c>
      <c r="G55" s="18">
        <v>3.665629</v>
      </c>
    </row>
    <row r="56" spans="3:7" ht="15" hidden="1" thickBot="1" x14ac:dyDescent="0.35">
      <c r="C56" s="13" t="s">
        <v>5</v>
      </c>
      <c r="D56" s="19">
        <v>0.13459599999999999</v>
      </c>
      <c r="E56" s="19">
        <v>2.6491000000000001E-2</v>
      </c>
      <c r="F56" s="19">
        <v>3.4248530000000001</v>
      </c>
      <c r="G56" s="19">
        <v>3.665629</v>
      </c>
    </row>
  </sheetData>
  <sheetProtection sheet="1" objects="1" scenarios="1"/>
  <mergeCells count="61">
    <mergeCell ref="O27:P27"/>
    <mergeCell ref="O24:P26"/>
    <mergeCell ref="K29:L29"/>
    <mergeCell ref="K31:L31"/>
    <mergeCell ref="O33:P33"/>
    <mergeCell ref="O32:P32"/>
    <mergeCell ref="O31:P31"/>
    <mergeCell ref="O30:P30"/>
    <mergeCell ref="O29:P29"/>
    <mergeCell ref="O28:P28"/>
    <mergeCell ref="M31:N31"/>
    <mergeCell ref="M27:N27"/>
    <mergeCell ref="M24:N26"/>
    <mergeCell ref="G33:H33"/>
    <mergeCell ref="M33:N33"/>
    <mergeCell ref="G34:H35"/>
    <mergeCell ref="B41:C41"/>
    <mergeCell ref="D49:E49"/>
    <mergeCell ref="F49:G49"/>
    <mergeCell ref="C32:D32"/>
    <mergeCell ref="E32:F32"/>
    <mergeCell ref="G32:H32"/>
    <mergeCell ref="I32:J32"/>
    <mergeCell ref="M32:N32"/>
    <mergeCell ref="K32:L32"/>
    <mergeCell ref="C31:D31"/>
    <mergeCell ref="E31:F31"/>
    <mergeCell ref="G31:H31"/>
    <mergeCell ref="I31:J31"/>
    <mergeCell ref="M29:N29"/>
    <mergeCell ref="C30:D30"/>
    <mergeCell ref="E30:F30"/>
    <mergeCell ref="G30:H30"/>
    <mergeCell ref="I30:J30"/>
    <mergeCell ref="M30:N30"/>
    <mergeCell ref="K30:L30"/>
    <mergeCell ref="C29:D29"/>
    <mergeCell ref="E29:F29"/>
    <mergeCell ref="G29:H29"/>
    <mergeCell ref="I29:J29"/>
    <mergeCell ref="C28:D28"/>
    <mergeCell ref="E28:F28"/>
    <mergeCell ref="G28:H28"/>
    <mergeCell ref="I28:J28"/>
    <mergeCell ref="M28:N28"/>
    <mergeCell ref="K28:L28"/>
    <mergeCell ref="C27:D27"/>
    <mergeCell ref="E27:F27"/>
    <mergeCell ref="G27:H27"/>
    <mergeCell ref="I27:J27"/>
    <mergeCell ref="K27:L27"/>
    <mergeCell ref="B3:S12"/>
    <mergeCell ref="C17:D17"/>
    <mergeCell ref="F17:G17"/>
    <mergeCell ref="C18:D19"/>
    <mergeCell ref="F18:G19"/>
    <mergeCell ref="C24:D26"/>
    <mergeCell ref="E24:F26"/>
    <mergeCell ref="G24:H26"/>
    <mergeCell ref="I24:J26"/>
    <mergeCell ref="K24:L26"/>
  </mergeCells>
  <conditionalFormatting sqref="I27:J27">
    <cfRule type="cellIs" dxfId="2" priority="4" operator="equal">
      <formula>0</formula>
    </cfRule>
  </conditionalFormatting>
  <conditionalFormatting sqref="I28:J31">
    <cfRule type="cellIs" dxfId="1" priority="2" operator="equal">
      <formula>0</formula>
    </cfRule>
  </conditionalFormatting>
  <conditionalFormatting sqref="I32:J32">
    <cfRule type="cellIs" dxfId="0" priority="1" operator="equal">
      <formula>0</formula>
    </cfRule>
  </conditionalFormatting>
  <dataValidations count="2">
    <dataValidation type="list" allowBlank="1" showInputMessage="1" showErrorMessage="1" sqref="C18" xr:uid="{CD8A21FB-88AB-4425-8C7A-2F464BDEE02E}">
      <formula1>$D$50:$E$50</formula1>
    </dataValidation>
    <dataValidation type="list" allowBlank="1" showInputMessage="1" showErrorMessage="1" sqref="F18:G19" xr:uid="{931ACA27-AA1C-4AC6-A576-F6B2E19AAFCE}">
      <formula1>$D$40:$O$40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POTENCIA &gt; 50 kW</vt:lpstr>
      <vt:lpstr>POTENCIA &lt;= 50 kW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Rubén Celada</dc:creator>
  <cp:lastModifiedBy>PC-JMO</cp:lastModifiedBy>
  <dcterms:created xsi:type="dcterms:W3CDTF">2022-05-06T06:21:18Z</dcterms:created>
  <dcterms:modified xsi:type="dcterms:W3CDTF">2023-02-24T07:23:17Z</dcterms:modified>
</cp:coreProperties>
</file>